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1st Platoon\Arms Room\"/>
    </mc:Choice>
  </mc:AlternateContent>
  <bookViews>
    <workbookView xWindow="0" yWindow="5220" windowWidth="20490" windowHeight="7545" tabRatio="797"/>
  </bookViews>
  <sheets>
    <sheet name="FY17 Munitions STRAC" sheetId="1" r:id="rId1"/>
    <sheet name="Mortar Gunnery Calculations" sheetId="3" r:id="rId2"/>
    <sheet name="Crew Gunnery Calcs" sheetId="4" r:id="rId3"/>
    <sheet name="FY17 Mortars STRAC" sheetId="2" r:id="rId4"/>
  </sheets>
  <definedNames>
    <definedName name="_xlnm.Print_Area" localSheetId="2">'Crew Gunnery Calcs'!$A$1:$P$19</definedName>
    <definedName name="_xlnm.Print_Area" localSheetId="3">'FY17 Mortars STRAC'!$A$1:$G$96</definedName>
    <definedName name="_xlnm.Print_Area" localSheetId="1">'Mortar Gunnery Calculations'!$A$1:$E$91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2" l="1"/>
  <c r="D67" i="2"/>
  <c r="D66" i="2"/>
  <c r="D65" i="2"/>
  <c r="D64" i="2"/>
  <c r="D63" i="2"/>
  <c r="D61" i="2"/>
  <c r="D60" i="2"/>
  <c r="D59" i="2"/>
  <c r="D58" i="2"/>
  <c r="D57" i="2"/>
  <c r="D56" i="2"/>
  <c r="D54" i="2"/>
  <c r="D53" i="2"/>
  <c r="D52" i="2"/>
  <c r="D51" i="2"/>
  <c r="D50" i="2"/>
  <c r="D49" i="2"/>
  <c r="D96" i="2"/>
  <c r="D95" i="2"/>
  <c r="D94" i="2"/>
  <c r="D93" i="2"/>
  <c r="D92" i="2"/>
  <c r="D91" i="2"/>
  <c r="D89" i="2"/>
  <c r="D88" i="2"/>
  <c r="D87" i="2"/>
  <c r="D86" i="2"/>
  <c r="D85" i="2"/>
  <c r="D84" i="2"/>
  <c r="D82" i="2"/>
  <c r="D81" i="2"/>
  <c r="D80" i="2"/>
  <c r="D79" i="2"/>
  <c r="D78" i="2"/>
  <c r="D77" i="2"/>
  <c r="D75" i="2"/>
  <c r="D74" i="2"/>
  <c r="D73" i="2"/>
  <c r="D72" i="2"/>
  <c r="D71" i="2"/>
  <c r="D70" i="2"/>
  <c r="D47" i="2"/>
  <c r="D46" i="2"/>
  <c r="D45" i="2"/>
  <c r="D44" i="2"/>
  <c r="D43" i="2"/>
  <c r="D42" i="2"/>
  <c r="D40" i="2"/>
  <c r="D39" i="2"/>
  <c r="D38" i="2"/>
  <c r="D37" i="2"/>
  <c r="D36" i="2"/>
  <c r="D35" i="2"/>
  <c r="D33" i="2"/>
  <c r="D32" i="2"/>
  <c r="D31" i="2"/>
  <c r="D30" i="2"/>
  <c r="D29" i="2"/>
  <c r="D28" i="2"/>
  <c r="D26" i="2"/>
  <c r="D25" i="2"/>
  <c r="D24" i="2"/>
  <c r="D23" i="2"/>
  <c r="D22" i="2"/>
  <c r="D21" i="2"/>
  <c r="D19" i="2"/>
  <c r="D18" i="2"/>
  <c r="D17" i="2"/>
  <c r="D16" i="2"/>
  <c r="D15" i="2"/>
  <c r="D13" i="2"/>
  <c r="D12" i="2"/>
  <c r="D11" i="2"/>
  <c r="D10" i="2"/>
  <c r="D9" i="2"/>
  <c r="D7" i="2"/>
  <c r="D6" i="2"/>
  <c r="D5" i="2"/>
  <c r="D4" i="2"/>
  <c r="D3" i="2"/>
  <c r="C97" i="3"/>
  <c r="C96" i="3"/>
  <c r="C95" i="3"/>
  <c r="C94" i="3"/>
  <c r="C93" i="3"/>
  <c r="C91" i="3"/>
  <c r="C90" i="3"/>
  <c r="C89" i="3"/>
  <c r="C88" i="3"/>
  <c r="C87" i="3"/>
  <c r="C84" i="3"/>
  <c r="C83" i="3"/>
  <c r="C82" i="3"/>
  <c r="C81" i="3"/>
  <c r="C80" i="3"/>
  <c r="C75" i="3"/>
  <c r="C76" i="3"/>
  <c r="C77" i="3"/>
  <c r="C78" i="3"/>
  <c r="C74" i="3"/>
  <c r="C65" i="3"/>
  <c r="C64" i="3"/>
  <c r="C63" i="3"/>
  <c r="C62" i="3"/>
  <c r="C61" i="3"/>
  <c r="C59" i="3"/>
  <c r="C58" i="3"/>
  <c r="C57" i="3"/>
  <c r="C56" i="3"/>
  <c r="C55" i="3"/>
  <c r="C52" i="3"/>
  <c r="C51" i="3"/>
  <c r="C50" i="3"/>
  <c r="C49" i="3"/>
  <c r="C48" i="3"/>
  <c r="C46" i="3"/>
  <c r="C45" i="3"/>
  <c r="C44" i="3"/>
  <c r="C43" i="3"/>
  <c r="C42" i="3"/>
  <c r="C36" i="3"/>
  <c r="C37" i="3"/>
  <c r="C38" i="3"/>
  <c r="C39" i="3"/>
  <c r="C35" i="3"/>
  <c r="C33" i="3"/>
  <c r="C32" i="3"/>
  <c r="C31" i="3"/>
  <c r="C30" i="3"/>
  <c r="C29" i="3"/>
  <c r="C27" i="3"/>
  <c r="C26" i="3"/>
  <c r="C25" i="3"/>
  <c r="C24" i="3"/>
  <c r="C23" i="3"/>
  <c r="C20" i="3"/>
  <c r="C19" i="3"/>
  <c r="C18" i="3"/>
  <c r="C17" i="3"/>
  <c r="C16" i="3"/>
  <c r="C14" i="3"/>
  <c r="C13" i="3"/>
  <c r="C12" i="3"/>
  <c r="C11" i="3"/>
  <c r="C10" i="3"/>
  <c r="C4" i="3"/>
  <c r="C5" i="3"/>
  <c r="C6" i="3"/>
  <c r="C7" i="3"/>
  <c r="C3" i="3"/>
  <c r="E152" i="1"/>
  <c r="E153" i="1"/>
  <c r="E154" i="1"/>
  <c r="E151" i="1"/>
  <c r="E146" i="1"/>
  <c r="E147" i="1"/>
  <c r="E148" i="1"/>
  <c r="E149" i="1"/>
  <c r="E145" i="1"/>
  <c r="E49" i="1"/>
  <c r="E50" i="1"/>
  <c r="E48" i="1"/>
  <c r="P23" i="1"/>
  <c r="O23" i="1"/>
  <c r="N23" i="1"/>
  <c r="M23" i="1"/>
  <c r="L23" i="1"/>
  <c r="K23" i="1"/>
  <c r="E54" i="1"/>
  <c r="K9" i="4" l="1"/>
  <c r="K15" i="4" s="1"/>
  <c r="L15" i="4"/>
  <c r="M15" i="4"/>
  <c r="O14" i="1" l="1"/>
  <c r="E6" i="1" s="1"/>
  <c r="F6" i="1" s="1"/>
  <c r="E5" i="1" l="1"/>
  <c r="F5" i="1" s="1"/>
  <c r="G5" i="1" s="1"/>
  <c r="H5" i="1" s="1"/>
  <c r="G6" i="1"/>
  <c r="H6" i="1"/>
  <c r="E4" i="1"/>
  <c r="F4" i="1" s="1"/>
  <c r="G4" i="1" s="1"/>
  <c r="H4" i="1" s="1"/>
  <c r="E3" i="1"/>
  <c r="F154" i="1"/>
  <c r="G154" i="1" s="1"/>
  <c r="H154" i="1" s="1"/>
  <c r="F153" i="1" l="1"/>
  <c r="F152" i="1"/>
  <c r="F151" i="1"/>
  <c r="G151" i="1" s="1"/>
  <c r="H151" i="1" s="1"/>
  <c r="F149" i="1"/>
  <c r="G149" i="1" s="1"/>
  <c r="H149" i="1" s="1"/>
  <c r="F148" i="1"/>
  <c r="G148" i="1" s="1"/>
  <c r="H148" i="1" s="1"/>
  <c r="F147" i="1"/>
  <c r="G147" i="1" s="1"/>
  <c r="H147" i="1" s="1"/>
  <c r="F146" i="1"/>
  <c r="F3" i="1"/>
  <c r="G153" i="1" l="1"/>
  <c r="H153" i="1" s="1"/>
  <c r="G152" i="1"/>
  <c r="H152" i="1" s="1"/>
  <c r="G146" i="1"/>
  <c r="H146" i="1" s="1"/>
  <c r="G3" i="1"/>
  <c r="H3" i="1" s="1"/>
  <c r="M9" i="4"/>
  <c r="D9" i="4" s="1"/>
  <c r="E9" i="4" s="1"/>
  <c r="L9" i="4"/>
  <c r="D4" i="4"/>
  <c r="E4" i="4" s="1"/>
  <c r="D5" i="4" l="1"/>
  <c r="E5" i="4" s="1"/>
  <c r="D6" i="4"/>
  <c r="E6" i="4" s="1"/>
  <c r="D11" i="4"/>
  <c r="E11" i="4" s="1"/>
  <c r="D12" i="4"/>
  <c r="E12" i="4" s="1"/>
  <c r="D13" i="4"/>
  <c r="E13" i="4" s="1"/>
  <c r="G13" i="4" s="1"/>
  <c r="D3" i="4"/>
  <c r="E3" i="4" s="1"/>
  <c r="F3" i="4" s="1"/>
  <c r="G3" i="4" s="1"/>
  <c r="F9" i="4"/>
  <c r="G9" i="4" s="1"/>
  <c r="F4" i="4"/>
  <c r="G4" i="4" s="1"/>
  <c r="F13" i="4"/>
  <c r="F5" i="4"/>
  <c r="G5" i="4" s="1"/>
  <c r="F6" i="4"/>
  <c r="G6" i="4"/>
  <c r="F11" i="4"/>
  <c r="D8" i="4"/>
  <c r="E8" i="4" s="1"/>
  <c r="D10" i="4"/>
  <c r="E10" i="4" s="1"/>
  <c r="D14" i="4"/>
  <c r="E14" i="4" s="1"/>
  <c r="D7" i="4"/>
  <c r="E7" i="4" s="1"/>
  <c r="G11" i="4" l="1"/>
  <c r="F12" i="4"/>
  <c r="G12" i="4" s="1"/>
  <c r="H5" i="4"/>
  <c r="F8" i="4"/>
  <c r="G8" i="4" s="1"/>
  <c r="F14" i="4"/>
  <c r="G14" i="4" s="1"/>
  <c r="H13" i="4" s="1"/>
  <c r="F7" i="4"/>
  <c r="G7" i="4" s="1"/>
  <c r="F10" i="4"/>
  <c r="G10" i="4" s="1"/>
  <c r="H9" i="4" s="1"/>
  <c r="H162" i="1" l="1"/>
  <c r="H173" i="1"/>
  <c r="H172" i="1"/>
  <c r="H171" i="1"/>
  <c r="H174" i="1"/>
  <c r="H170" i="1"/>
  <c r="H169" i="1"/>
  <c r="H167" i="1"/>
  <c r="H166" i="1"/>
  <c r="H165" i="1"/>
  <c r="H164" i="1"/>
  <c r="H163" i="1"/>
  <c r="H156" i="1" l="1"/>
  <c r="H157" i="1"/>
  <c r="H158" i="1"/>
  <c r="H159" i="1"/>
  <c r="H160" i="1"/>
  <c r="H168" i="1"/>
  <c r="H161" i="1"/>
  <c r="Q14" i="1" l="1"/>
  <c r="E61" i="1" s="1"/>
  <c r="P14" i="1"/>
  <c r="N14" i="1"/>
  <c r="M14" i="1"/>
  <c r="L14" i="1"/>
  <c r="K14" i="1"/>
  <c r="E88" i="1" l="1"/>
  <c r="E89" i="1"/>
  <c r="F89" i="1" s="1"/>
  <c r="G89" i="1" s="1"/>
  <c r="H89" i="1" s="1"/>
  <c r="E90" i="1"/>
  <c r="E55" i="1"/>
  <c r="E56" i="1"/>
  <c r="F56" i="1" s="1"/>
  <c r="G56" i="1" s="1"/>
  <c r="H56" i="1" s="1"/>
  <c r="E53" i="1"/>
  <c r="F53" i="1" s="1"/>
  <c r="G53" i="1" s="1"/>
  <c r="H53" i="1" s="1"/>
  <c r="E52" i="1"/>
  <c r="F54" i="1"/>
  <c r="C68" i="3"/>
  <c r="C67" i="3"/>
  <c r="C70" i="3"/>
  <c r="C71" i="3"/>
  <c r="C69" i="3"/>
  <c r="F90" i="1"/>
  <c r="G90" i="1" s="1"/>
  <c r="H90" i="1" s="1"/>
  <c r="E47" i="2"/>
  <c r="F47" i="2" s="1"/>
  <c r="G47" i="2" s="1"/>
  <c r="E43" i="2"/>
  <c r="F43" i="2" s="1"/>
  <c r="G43" i="2" s="1"/>
  <c r="E38" i="2"/>
  <c r="F38" i="2" s="1"/>
  <c r="G38" i="2" s="1"/>
  <c r="E33" i="2"/>
  <c r="F33" i="2" s="1"/>
  <c r="G33" i="2" s="1"/>
  <c r="E29" i="2"/>
  <c r="F29" i="2" s="1"/>
  <c r="G29" i="2" s="1"/>
  <c r="E24" i="2"/>
  <c r="F24" i="2" s="1"/>
  <c r="G24" i="2" s="1"/>
  <c r="E46" i="2"/>
  <c r="F46" i="2" s="1"/>
  <c r="G46" i="2" s="1"/>
  <c r="E32" i="2"/>
  <c r="F32" i="2" s="1"/>
  <c r="G32" i="2" s="1"/>
  <c r="E23" i="2"/>
  <c r="F23" i="2" s="1"/>
  <c r="G23" i="2" s="1"/>
  <c r="E45" i="2"/>
  <c r="F45" i="2" s="1"/>
  <c r="G45" i="2" s="1"/>
  <c r="E40" i="2"/>
  <c r="F40" i="2" s="1"/>
  <c r="G40" i="2" s="1"/>
  <c r="E36" i="2"/>
  <c r="F36" i="2" s="1"/>
  <c r="G36" i="2" s="1"/>
  <c r="E31" i="2"/>
  <c r="F31" i="2" s="1"/>
  <c r="G31" i="2" s="1"/>
  <c r="E26" i="2"/>
  <c r="F26" i="2" s="1"/>
  <c r="G26" i="2" s="1"/>
  <c r="E22" i="2"/>
  <c r="F22" i="2" s="1"/>
  <c r="G22" i="2" s="1"/>
  <c r="E44" i="2"/>
  <c r="F44" i="2" s="1"/>
  <c r="G44" i="2" s="1"/>
  <c r="E39" i="2"/>
  <c r="F39" i="2" s="1"/>
  <c r="G39" i="2" s="1"/>
  <c r="E35" i="2"/>
  <c r="F35" i="2" s="1"/>
  <c r="G35" i="2" s="1"/>
  <c r="E30" i="2"/>
  <c r="F30" i="2" s="1"/>
  <c r="G30" i="2" s="1"/>
  <c r="E25" i="2"/>
  <c r="F25" i="2" s="1"/>
  <c r="G25" i="2" s="1"/>
  <c r="E21" i="2"/>
  <c r="F21" i="2" s="1"/>
  <c r="G21" i="2" s="1"/>
  <c r="E42" i="2"/>
  <c r="F42" i="2" s="1"/>
  <c r="G42" i="2" s="1"/>
  <c r="E37" i="2"/>
  <c r="F37" i="2" s="1"/>
  <c r="G37" i="2" s="1"/>
  <c r="E28" i="2"/>
  <c r="F28" i="2" s="1"/>
  <c r="G28" i="2" s="1"/>
  <c r="E68" i="2"/>
  <c r="E64" i="2"/>
  <c r="F64" i="2" s="1"/>
  <c r="G64" i="2" s="1"/>
  <c r="E63" i="2"/>
  <c r="F63" i="2" s="1"/>
  <c r="G63" i="2" s="1"/>
  <c r="E66" i="2"/>
  <c r="F66" i="2" s="1"/>
  <c r="G66" i="2" s="1"/>
  <c r="E65" i="2"/>
  <c r="F65" i="2" s="1"/>
  <c r="G65" i="2" s="1"/>
  <c r="E67" i="2"/>
  <c r="E46" i="1"/>
  <c r="F46" i="1" s="1"/>
  <c r="G46" i="1" s="1"/>
  <c r="H46" i="1" s="1"/>
  <c r="E43" i="1"/>
  <c r="F43" i="1" s="1"/>
  <c r="G43" i="1" s="1"/>
  <c r="H43" i="1" s="1"/>
  <c r="E45" i="1"/>
  <c r="F45" i="1" s="1"/>
  <c r="G45" i="1" s="1"/>
  <c r="H45" i="1" s="1"/>
  <c r="E42" i="1"/>
  <c r="F42" i="1" s="1"/>
  <c r="G42" i="1" s="1"/>
  <c r="H42" i="1" s="1"/>
  <c r="E44" i="1"/>
  <c r="F44" i="1" s="1"/>
  <c r="G44" i="1" s="1"/>
  <c r="H44" i="1" s="1"/>
  <c r="E40" i="1"/>
  <c r="F40" i="1" s="1"/>
  <c r="G40" i="1" s="1"/>
  <c r="H40" i="1" s="1"/>
  <c r="E41" i="1"/>
  <c r="F41" i="1" s="1"/>
  <c r="G41" i="1" s="1"/>
  <c r="H41" i="1" s="1"/>
  <c r="E39" i="1"/>
  <c r="F39" i="1" s="1"/>
  <c r="G39" i="1" s="1"/>
  <c r="H39" i="1" s="1"/>
  <c r="E38" i="1"/>
  <c r="F38" i="1" s="1"/>
  <c r="G38" i="1" s="1"/>
  <c r="H38" i="1" s="1"/>
  <c r="E34" i="1"/>
  <c r="F34" i="1" s="1"/>
  <c r="G34" i="1" s="1"/>
  <c r="H34" i="1" s="1"/>
  <c r="E36" i="1"/>
  <c r="F36" i="1" s="1"/>
  <c r="G36" i="1" s="1"/>
  <c r="H36" i="1" s="1"/>
  <c r="E138" i="1"/>
  <c r="F138" i="1" s="1"/>
  <c r="G138" i="1" s="1"/>
  <c r="H138" i="1" s="1"/>
  <c r="E137" i="1"/>
  <c r="F137" i="1" s="1"/>
  <c r="G137" i="1" s="1"/>
  <c r="H137" i="1" s="1"/>
  <c r="E136" i="1"/>
  <c r="F136" i="1" s="1"/>
  <c r="G136" i="1" s="1"/>
  <c r="H136" i="1" s="1"/>
  <c r="E139" i="1"/>
  <c r="F139" i="1" s="1"/>
  <c r="G139" i="1" s="1"/>
  <c r="H139" i="1" s="1"/>
  <c r="E133" i="1"/>
  <c r="F133" i="1" s="1"/>
  <c r="G133" i="1" s="1"/>
  <c r="H133" i="1" s="1"/>
  <c r="E126" i="1"/>
  <c r="F126" i="1" s="1"/>
  <c r="G126" i="1" s="1"/>
  <c r="H126" i="1" s="1"/>
  <c r="E128" i="1"/>
  <c r="F128" i="1" s="1"/>
  <c r="E127" i="1"/>
  <c r="F127" i="1" s="1"/>
  <c r="G127" i="1" s="1"/>
  <c r="H127" i="1" s="1"/>
  <c r="E121" i="1"/>
  <c r="F121" i="1" s="1"/>
  <c r="G121" i="1" s="1"/>
  <c r="H121" i="1" s="1"/>
  <c r="E108" i="1"/>
  <c r="F108" i="1" s="1"/>
  <c r="G108" i="1" s="1"/>
  <c r="H108" i="1" s="1"/>
  <c r="E104" i="1"/>
  <c r="F104" i="1" s="1"/>
  <c r="G104" i="1" s="1"/>
  <c r="H104" i="1" s="1"/>
  <c r="E100" i="1"/>
  <c r="F100" i="1" s="1"/>
  <c r="G100" i="1" s="1"/>
  <c r="H100" i="1" s="1"/>
  <c r="E98" i="1"/>
  <c r="F98" i="1" s="1"/>
  <c r="G98" i="1" s="1"/>
  <c r="H98" i="1" s="1"/>
  <c r="E109" i="1"/>
  <c r="F109" i="1" s="1"/>
  <c r="G109" i="1" s="1"/>
  <c r="H109" i="1" s="1"/>
  <c r="E101" i="1"/>
  <c r="F101" i="1" s="1"/>
  <c r="E107" i="1"/>
  <c r="F107" i="1" s="1"/>
  <c r="G107" i="1" s="1"/>
  <c r="H107" i="1" s="1"/>
  <c r="E103" i="1"/>
  <c r="F103" i="1" s="1"/>
  <c r="G103" i="1" s="1"/>
  <c r="H103" i="1" s="1"/>
  <c r="E99" i="1"/>
  <c r="F99" i="1" s="1"/>
  <c r="G99" i="1" s="1"/>
  <c r="H99" i="1" s="1"/>
  <c r="E106" i="1"/>
  <c r="F106" i="1" s="1"/>
  <c r="G106" i="1" s="1"/>
  <c r="H106" i="1" s="1"/>
  <c r="E102" i="1"/>
  <c r="F102" i="1" s="1"/>
  <c r="E105" i="1"/>
  <c r="F105" i="1" s="1"/>
  <c r="G105" i="1" s="1"/>
  <c r="H105" i="1" s="1"/>
  <c r="E75" i="1"/>
  <c r="F75" i="1" s="1"/>
  <c r="G75" i="1" s="1"/>
  <c r="H75" i="1" s="1"/>
  <c r="E116" i="1"/>
  <c r="F116" i="1" s="1"/>
  <c r="G116" i="1" s="1"/>
  <c r="H116" i="1" s="1"/>
  <c r="E112" i="1"/>
  <c r="F112" i="1" s="1"/>
  <c r="G112" i="1" s="1"/>
  <c r="H112" i="1" s="1"/>
  <c r="E82" i="1"/>
  <c r="F82" i="1" s="1"/>
  <c r="G82" i="1" s="1"/>
  <c r="H82" i="1" s="1"/>
  <c r="E78" i="1"/>
  <c r="F78" i="1" s="1"/>
  <c r="G78" i="1" s="1"/>
  <c r="H78" i="1" s="1"/>
  <c r="E74" i="1"/>
  <c r="F74" i="1" s="1"/>
  <c r="G74" i="1" s="1"/>
  <c r="H74" i="1" s="1"/>
  <c r="E67" i="1"/>
  <c r="F67" i="1" s="1"/>
  <c r="G67" i="1" s="1"/>
  <c r="H67" i="1" s="1"/>
  <c r="E110" i="1"/>
  <c r="F110" i="1" s="1"/>
  <c r="G110" i="1" s="1"/>
  <c r="H110" i="1" s="1"/>
  <c r="E76" i="1"/>
  <c r="F76" i="1" s="1"/>
  <c r="G76" i="1" s="1"/>
  <c r="H76" i="1" s="1"/>
  <c r="E117" i="1"/>
  <c r="F117" i="1" s="1"/>
  <c r="G117" i="1" s="1"/>
  <c r="H117" i="1" s="1"/>
  <c r="E113" i="1"/>
  <c r="F113" i="1" s="1"/>
  <c r="G113" i="1" s="1"/>
  <c r="H113" i="1" s="1"/>
  <c r="E79" i="1"/>
  <c r="F79" i="1" s="1"/>
  <c r="G79" i="1" s="1"/>
  <c r="H79" i="1" s="1"/>
  <c r="E68" i="1"/>
  <c r="F68" i="1" s="1"/>
  <c r="G68" i="1" s="1"/>
  <c r="H68" i="1" s="1"/>
  <c r="E115" i="1"/>
  <c r="F115" i="1" s="1"/>
  <c r="G115" i="1" s="1"/>
  <c r="H115" i="1" s="1"/>
  <c r="E111" i="1"/>
  <c r="F111" i="1" s="1"/>
  <c r="G111" i="1" s="1"/>
  <c r="H111" i="1" s="1"/>
  <c r="E81" i="1"/>
  <c r="F81" i="1" s="1"/>
  <c r="G81" i="1" s="1"/>
  <c r="H81" i="1" s="1"/>
  <c r="E77" i="1"/>
  <c r="F77" i="1" s="1"/>
  <c r="G77" i="1" s="1"/>
  <c r="H77" i="1" s="1"/>
  <c r="E73" i="1"/>
  <c r="F73" i="1" s="1"/>
  <c r="E114" i="1"/>
  <c r="F114" i="1" s="1"/>
  <c r="G114" i="1" s="1"/>
  <c r="H114" i="1" s="1"/>
  <c r="E80" i="1"/>
  <c r="F80" i="1" s="1"/>
  <c r="G80" i="1" s="1"/>
  <c r="H80" i="1" s="1"/>
  <c r="E69" i="1"/>
  <c r="F69" i="1" s="1"/>
  <c r="G69" i="1" s="1"/>
  <c r="H69" i="1" s="1"/>
  <c r="E83" i="1"/>
  <c r="F83" i="1" s="1"/>
  <c r="G83" i="1" s="1"/>
  <c r="H83" i="1" s="1"/>
  <c r="E71" i="1"/>
  <c r="F71" i="1" s="1"/>
  <c r="G71" i="1" s="1"/>
  <c r="H71" i="1" s="1"/>
  <c r="E64" i="1"/>
  <c r="F64" i="1" s="1"/>
  <c r="G64" i="1" s="1"/>
  <c r="H64" i="1" s="1"/>
  <c r="E70" i="1"/>
  <c r="F70" i="1" s="1"/>
  <c r="G70" i="1" s="1"/>
  <c r="H70" i="1" s="1"/>
  <c r="E66" i="1"/>
  <c r="F66" i="1" s="1"/>
  <c r="G66" i="1" s="1"/>
  <c r="H66" i="1" s="1"/>
  <c r="E72" i="1"/>
  <c r="F72" i="1" s="1"/>
  <c r="G72" i="1" s="1"/>
  <c r="H72" i="1" s="1"/>
  <c r="E65" i="1"/>
  <c r="F65" i="1" s="1"/>
  <c r="G65" i="1" s="1"/>
  <c r="H65" i="1" s="1"/>
  <c r="F50" i="1"/>
  <c r="G50" i="1" s="1"/>
  <c r="H50" i="1" s="1"/>
  <c r="F49" i="1"/>
  <c r="G49" i="1" s="1"/>
  <c r="H49" i="1" s="1"/>
  <c r="F48" i="1"/>
  <c r="G48" i="1" s="1"/>
  <c r="H48" i="1" s="1"/>
  <c r="E29" i="1"/>
  <c r="F29" i="1" s="1"/>
  <c r="G29" i="1" s="1"/>
  <c r="H29" i="1" s="1"/>
  <c r="E25" i="1"/>
  <c r="F25" i="1" s="1"/>
  <c r="G25" i="1" s="1"/>
  <c r="H25" i="1" s="1"/>
  <c r="E28" i="1"/>
  <c r="F28" i="1" s="1"/>
  <c r="G28" i="1" s="1"/>
  <c r="H28" i="1" s="1"/>
  <c r="E24" i="1"/>
  <c r="F24" i="1" s="1"/>
  <c r="G24" i="1" s="1"/>
  <c r="H24" i="1" s="1"/>
  <c r="E26" i="1"/>
  <c r="F26" i="1" s="1"/>
  <c r="G26" i="1" s="1"/>
  <c r="H26" i="1" s="1"/>
  <c r="E27" i="1"/>
  <c r="F27" i="1" s="1"/>
  <c r="G27" i="1" s="1"/>
  <c r="H27" i="1" s="1"/>
  <c r="E23" i="1"/>
  <c r="F23" i="1" s="1"/>
  <c r="G23" i="1" s="1"/>
  <c r="H23" i="1" s="1"/>
  <c r="E30" i="1"/>
  <c r="F30" i="1" s="1"/>
  <c r="G30" i="1" s="1"/>
  <c r="H30" i="1" s="1"/>
  <c r="E21" i="1"/>
  <c r="F21" i="1" s="1"/>
  <c r="G21" i="1" s="1"/>
  <c r="H21" i="1" s="1"/>
  <c r="E17" i="1"/>
  <c r="F17" i="1" s="1"/>
  <c r="G17" i="1" s="1"/>
  <c r="H17" i="1" s="1"/>
  <c r="E8" i="1"/>
  <c r="F8" i="1" s="1"/>
  <c r="G8" i="1" s="1"/>
  <c r="H8" i="1" s="1"/>
  <c r="E12" i="1"/>
  <c r="F12" i="1" s="1"/>
  <c r="G12" i="1" s="1"/>
  <c r="H12" i="1" s="1"/>
  <c r="E33" i="1"/>
  <c r="E20" i="1"/>
  <c r="F20" i="1" s="1"/>
  <c r="G20" i="1" s="1"/>
  <c r="H20" i="1" s="1"/>
  <c r="E31" i="1"/>
  <c r="F31" i="1" s="1"/>
  <c r="G31" i="1" s="1"/>
  <c r="H31" i="1" s="1"/>
  <c r="E9" i="1"/>
  <c r="F9" i="1" s="1"/>
  <c r="G9" i="1" s="1"/>
  <c r="H9" i="1" s="1"/>
  <c r="E13" i="1"/>
  <c r="F13" i="1" s="1"/>
  <c r="G13" i="1" s="1"/>
  <c r="E35" i="1"/>
  <c r="F35" i="1" s="1"/>
  <c r="E19" i="1"/>
  <c r="F19" i="1" s="1"/>
  <c r="G19" i="1" s="1"/>
  <c r="H19" i="1" s="1"/>
  <c r="E16" i="1"/>
  <c r="F16" i="1" s="1"/>
  <c r="G16" i="1" s="1"/>
  <c r="H16" i="1" s="1"/>
  <c r="E10" i="1"/>
  <c r="F10" i="1" s="1"/>
  <c r="G10" i="1" s="1"/>
  <c r="H10" i="1" s="1"/>
  <c r="E14" i="1"/>
  <c r="E37" i="1"/>
  <c r="F37" i="1" s="1"/>
  <c r="G37" i="1" s="1"/>
  <c r="H37" i="1" s="1"/>
  <c r="E22" i="1"/>
  <c r="F22" i="1" s="1"/>
  <c r="E18" i="1"/>
  <c r="F18" i="1" s="1"/>
  <c r="G18" i="1" s="1"/>
  <c r="H18" i="1" s="1"/>
  <c r="E15" i="1"/>
  <c r="F15" i="1" s="1"/>
  <c r="G15" i="1" s="1"/>
  <c r="H15" i="1" s="1"/>
  <c r="E11" i="1"/>
  <c r="F11" i="1" s="1"/>
  <c r="G11" i="1" s="1"/>
  <c r="H11" i="1" s="1"/>
  <c r="E32" i="1"/>
  <c r="E85" i="1"/>
  <c r="F88" i="1"/>
  <c r="G88" i="1" s="1"/>
  <c r="H88" i="1" s="1"/>
  <c r="E134" i="1"/>
  <c r="E143" i="1"/>
  <c r="F143" i="1" s="1"/>
  <c r="G143" i="1" s="1"/>
  <c r="H143" i="1" s="1"/>
  <c r="E125" i="1"/>
  <c r="E130" i="1"/>
  <c r="F130" i="1" s="1"/>
  <c r="E141" i="1"/>
  <c r="E93" i="1"/>
  <c r="F93" i="1" s="1"/>
  <c r="G93" i="1" s="1"/>
  <c r="H93" i="1" s="1"/>
  <c r="E96" i="1"/>
  <c r="F96" i="1" s="1"/>
  <c r="G96" i="1" s="1"/>
  <c r="H96" i="1" s="1"/>
  <c r="E97" i="1"/>
  <c r="F97" i="1" s="1"/>
  <c r="G97" i="1" s="1"/>
  <c r="H97" i="1" s="1"/>
  <c r="E95" i="1"/>
  <c r="F95" i="1" s="1"/>
  <c r="G95" i="1" s="1"/>
  <c r="H95" i="1" s="1"/>
  <c r="E94" i="1"/>
  <c r="F94" i="1" s="1"/>
  <c r="G94" i="1" s="1"/>
  <c r="H94" i="1" s="1"/>
  <c r="E63" i="1"/>
  <c r="F63" i="1" s="1"/>
  <c r="F61" i="1"/>
  <c r="E62" i="1"/>
  <c r="F62" i="1" s="1"/>
  <c r="G62" i="1" s="1"/>
  <c r="H62" i="1" s="1"/>
  <c r="E58" i="1"/>
  <c r="F58" i="1" s="1"/>
  <c r="E60" i="1"/>
  <c r="F60" i="1" s="1"/>
  <c r="E59" i="1"/>
  <c r="F59" i="1" s="1"/>
  <c r="E120" i="1"/>
  <c r="E87" i="1"/>
  <c r="E119" i="1"/>
  <c r="E140" i="1"/>
  <c r="E86" i="1"/>
  <c r="E118" i="1"/>
  <c r="E132" i="1"/>
  <c r="E135" i="1"/>
  <c r="E57" i="2"/>
  <c r="F57" i="2" s="1"/>
  <c r="G57" i="2" s="1"/>
  <c r="E61" i="2"/>
  <c r="E52" i="2"/>
  <c r="F52" i="2" s="1"/>
  <c r="G52" i="2" s="1"/>
  <c r="E50" i="2"/>
  <c r="F50" i="2" s="1"/>
  <c r="G50" i="2" s="1"/>
  <c r="E49" i="2"/>
  <c r="F49" i="2" s="1"/>
  <c r="G49" i="2" s="1"/>
  <c r="E58" i="2"/>
  <c r="F58" i="2" s="1"/>
  <c r="G58" i="2" s="1"/>
  <c r="E56" i="2"/>
  <c r="F56" i="2" s="1"/>
  <c r="G56" i="2" s="1"/>
  <c r="E53" i="2"/>
  <c r="F53" i="2" s="1"/>
  <c r="G53" i="2" s="1"/>
  <c r="E59" i="2"/>
  <c r="F59" i="2" s="1"/>
  <c r="G59" i="2" s="1"/>
  <c r="E54" i="2"/>
  <c r="F54" i="2" s="1"/>
  <c r="G54" i="2" s="1"/>
  <c r="E60" i="2"/>
  <c r="F60" i="2" s="1"/>
  <c r="G60" i="2" s="1"/>
  <c r="E51" i="2"/>
  <c r="F51" i="2" s="1"/>
  <c r="G51" i="2" s="1"/>
  <c r="E84" i="1"/>
  <c r="E92" i="1"/>
  <c r="E142" i="1"/>
  <c r="E124" i="1"/>
  <c r="E123" i="1"/>
  <c r="E129" i="1"/>
  <c r="G54" i="1" l="1"/>
  <c r="H54" i="1" s="1"/>
  <c r="F68" i="2"/>
  <c r="G68" i="2" s="1"/>
  <c r="F67" i="2"/>
  <c r="G67" i="2" s="1"/>
  <c r="G128" i="1"/>
  <c r="H128" i="1" s="1"/>
  <c r="G102" i="1"/>
  <c r="H102" i="1" s="1"/>
  <c r="G73" i="1"/>
  <c r="H73" i="1" s="1"/>
  <c r="G101" i="1"/>
  <c r="H101" i="1" s="1"/>
  <c r="F85" i="1"/>
  <c r="G85" i="1" s="1"/>
  <c r="H85" i="1" s="1"/>
  <c r="G22" i="1"/>
  <c r="H22" i="1" s="1"/>
  <c r="G130" i="1"/>
  <c r="H130" i="1" s="1"/>
  <c r="G35" i="1"/>
  <c r="H35" i="1" s="1"/>
  <c r="G61" i="1"/>
  <c r="H61" i="1" s="1"/>
  <c r="G63" i="1"/>
  <c r="H63" i="1" s="1"/>
  <c r="G60" i="1"/>
  <c r="H60" i="1" s="1"/>
  <c r="G58" i="1"/>
  <c r="H58" i="1" s="1"/>
  <c r="G59" i="1"/>
  <c r="H59" i="1" s="1"/>
  <c r="H13" i="1"/>
  <c r="F61" i="2"/>
  <c r="G61" i="2" s="1"/>
  <c r="D97" i="3"/>
  <c r="E97" i="3" s="1"/>
  <c r="D96" i="3"/>
  <c r="E96" i="3" s="1"/>
  <c r="D95" i="3"/>
  <c r="E95" i="3" s="1"/>
  <c r="D94" i="3"/>
  <c r="E94" i="3" s="1"/>
  <c r="D93" i="3"/>
  <c r="E93" i="3" s="1"/>
  <c r="D84" i="3"/>
  <c r="E84" i="3" s="1"/>
  <c r="D83" i="3"/>
  <c r="E83" i="3" s="1"/>
  <c r="D82" i="3"/>
  <c r="E82" i="3" s="1"/>
  <c r="D81" i="3"/>
  <c r="E81" i="3" s="1"/>
  <c r="D80" i="3"/>
  <c r="E80" i="3" s="1"/>
  <c r="D65" i="3"/>
  <c r="E65" i="3" s="1"/>
  <c r="D64" i="3"/>
  <c r="E64" i="3" s="1"/>
  <c r="D63" i="3"/>
  <c r="E63" i="3" s="1"/>
  <c r="D62" i="3"/>
  <c r="E62" i="3" s="1"/>
  <c r="D61" i="3"/>
  <c r="E61" i="3" s="1"/>
  <c r="D52" i="3"/>
  <c r="E52" i="3" s="1"/>
  <c r="D51" i="3"/>
  <c r="E51" i="3" s="1"/>
  <c r="D50" i="3"/>
  <c r="E50" i="3" s="1"/>
  <c r="D49" i="3"/>
  <c r="E49" i="3" s="1"/>
  <c r="D48" i="3"/>
  <c r="E48" i="3" s="1"/>
  <c r="D33" i="3"/>
  <c r="E33" i="3" s="1"/>
  <c r="D32" i="3"/>
  <c r="E32" i="3" s="1"/>
  <c r="D31" i="3"/>
  <c r="E31" i="3" s="1"/>
  <c r="D30" i="3"/>
  <c r="E30" i="3" s="1"/>
  <c r="D29" i="3"/>
  <c r="E29" i="3" s="1"/>
  <c r="D20" i="3"/>
  <c r="E20" i="3" s="1"/>
  <c r="D19" i="3"/>
  <c r="E19" i="3" s="1"/>
  <c r="D18" i="3"/>
  <c r="E18" i="3" s="1"/>
  <c r="D17" i="3"/>
  <c r="E17" i="3" s="1"/>
  <c r="D16" i="3"/>
  <c r="E16" i="3" s="1"/>
  <c r="D59" i="3"/>
  <c r="E59" i="3" s="1"/>
  <c r="D58" i="3"/>
  <c r="E58" i="3" s="1"/>
  <c r="D57" i="3"/>
  <c r="E57" i="3" s="1"/>
  <c r="D56" i="3"/>
  <c r="E56" i="3" s="1"/>
  <c r="D55" i="3"/>
  <c r="E55" i="3" s="1"/>
  <c r="D46" i="3"/>
  <c r="E46" i="3" s="1"/>
  <c r="D45" i="3"/>
  <c r="E45" i="3" s="1"/>
  <c r="D44" i="3"/>
  <c r="E44" i="3" s="1"/>
  <c r="D43" i="3"/>
  <c r="E43" i="3" s="1"/>
  <c r="D42" i="3"/>
  <c r="E42" i="3" s="1"/>
  <c r="D39" i="3"/>
  <c r="E39" i="3" s="1"/>
  <c r="D38" i="3"/>
  <c r="E38" i="3" s="1"/>
  <c r="D37" i="3"/>
  <c r="E37" i="3" s="1"/>
  <c r="D36" i="3"/>
  <c r="E36" i="3" s="1"/>
  <c r="D35" i="3"/>
  <c r="E35" i="3" s="1"/>
  <c r="H12" i="3" l="1"/>
  <c r="K15" i="3"/>
  <c r="K14" i="3"/>
  <c r="H14" i="3"/>
  <c r="K13" i="3"/>
  <c r="K16" i="3"/>
  <c r="H15" i="3"/>
  <c r="H16" i="3"/>
  <c r="H13" i="3"/>
  <c r="K12" i="3"/>
  <c r="D91" i="3"/>
  <c r="E91" i="3" s="1"/>
  <c r="D90" i="3"/>
  <c r="E90" i="3" s="1"/>
  <c r="D89" i="3"/>
  <c r="E89" i="3" s="1"/>
  <c r="D88" i="3"/>
  <c r="E88" i="3" s="1"/>
  <c r="D87" i="3"/>
  <c r="E87" i="3" s="1"/>
  <c r="D78" i="3"/>
  <c r="E78" i="3" s="1"/>
  <c r="D77" i="3"/>
  <c r="E77" i="3" s="1"/>
  <c r="D76" i="3"/>
  <c r="E76" i="3" s="1"/>
  <c r="D75" i="3"/>
  <c r="E75" i="3" s="1"/>
  <c r="D74" i="3"/>
  <c r="E74" i="3" s="1"/>
  <c r="D71" i="3"/>
  <c r="E71" i="3" s="1"/>
  <c r="D70" i="3"/>
  <c r="E70" i="3" s="1"/>
  <c r="D69" i="3"/>
  <c r="E69" i="3" s="1"/>
  <c r="D68" i="3"/>
  <c r="E68" i="3" s="1"/>
  <c r="D67" i="3"/>
  <c r="E67" i="3" s="1"/>
  <c r="D27" i="3"/>
  <c r="E27" i="3" s="1"/>
  <c r="D26" i="3"/>
  <c r="E26" i="3" s="1"/>
  <c r="D25" i="3"/>
  <c r="E25" i="3" s="1"/>
  <c r="D24" i="3"/>
  <c r="E24" i="3" s="1"/>
  <c r="D23" i="3"/>
  <c r="E23" i="3" s="1"/>
  <c r="D14" i="3"/>
  <c r="E14" i="3" s="1"/>
  <c r="D13" i="3"/>
  <c r="E13" i="3" s="1"/>
  <c r="D12" i="3"/>
  <c r="E12" i="3" s="1"/>
  <c r="D11" i="3"/>
  <c r="E11" i="3" s="1"/>
  <c r="D10" i="3"/>
  <c r="E10" i="3" s="1"/>
  <c r="D7" i="3"/>
  <c r="E7" i="3" s="1"/>
  <c r="D6" i="3"/>
  <c r="E6" i="3" s="1"/>
  <c r="D5" i="3"/>
  <c r="E5" i="3" s="1"/>
  <c r="D4" i="3"/>
  <c r="E4" i="3" s="1"/>
  <c r="D3" i="3"/>
  <c r="E3" i="3" s="1"/>
  <c r="K21" i="3" l="1"/>
  <c r="K7" i="3"/>
  <c r="H7" i="3"/>
  <c r="K8" i="3"/>
  <c r="H8" i="3"/>
  <c r="H9" i="3"/>
  <c r="K9" i="3"/>
  <c r="K10" i="3"/>
  <c r="H10" i="3"/>
  <c r="K6" i="3"/>
  <c r="H6" i="3"/>
  <c r="H21" i="3"/>
  <c r="K20" i="3"/>
  <c r="H20" i="3"/>
  <c r="K19" i="3"/>
  <c r="H19" i="3"/>
  <c r="K22" i="3"/>
  <c r="H22" i="3"/>
  <c r="K18" i="3"/>
  <c r="H18" i="3"/>
  <c r="E89" i="2"/>
  <c r="E88" i="2"/>
  <c r="F88" i="2" s="1"/>
  <c r="G88" i="2" s="1"/>
  <c r="E87" i="2"/>
  <c r="F87" i="2" s="1"/>
  <c r="G87" i="2" s="1"/>
  <c r="E86" i="2"/>
  <c r="E85" i="2"/>
  <c r="E84" i="2"/>
  <c r="F84" i="2" s="1"/>
  <c r="G84" i="2" s="1"/>
  <c r="E19" i="2"/>
  <c r="F19" i="2" s="1"/>
  <c r="G19" i="2" s="1"/>
  <c r="E18" i="2"/>
  <c r="E17" i="2"/>
  <c r="E16" i="2"/>
  <c r="F16" i="2" s="1"/>
  <c r="G16" i="2" s="1"/>
  <c r="E15" i="2"/>
  <c r="F129" i="1"/>
  <c r="G129" i="1" s="1"/>
  <c r="F125" i="1"/>
  <c r="F124" i="1"/>
  <c r="F123" i="1"/>
  <c r="F86" i="2" l="1"/>
  <c r="G86" i="2" s="1"/>
  <c r="F85" i="2"/>
  <c r="G85" i="2" s="1"/>
  <c r="F89" i="2"/>
  <c r="G89" i="2" s="1"/>
  <c r="F15" i="2"/>
  <c r="G15" i="2" s="1"/>
  <c r="F18" i="2"/>
  <c r="G18" i="2" s="1"/>
  <c r="F17" i="2"/>
  <c r="G17" i="2" s="1"/>
  <c r="H129" i="1"/>
  <c r="G123" i="1"/>
  <c r="H123" i="1" s="1"/>
  <c r="G124" i="1"/>
  <c r="H124" i="1" s="1"/>
  <c r="G125" i="1"/>
  <c r="H125" i="1" s="1"/>
  <c r="D84" i="1" l="1"/>
  <c r="E96" i="2" l="1"/>
  <c r="E95" i="2"/>
  <c r="F95" i="2" s="1"/>
  <c r="E94" i="2"/>
  <c r="E93" i="2"/>
  <c r="F93" i="2" s="1"/>
  <c r="G93" i="2" s="1"/>
  <c r="E92" i="2"/>
  <c r="E91" i="2"/>
  <c r="F91" i="2" s="1"/>
  <c r="E82" i="2"/>
  <c r="F82" i="2" s="1"/>
  <c r="E81" i="2"/>
  <c r="F81" i="2" s="1"/>
  <c r="E80" i="2"/>
  <c r="E79" i="2"/>
  <c r="F79" i="2" s="1"/>
  <c r="G79" i="2" s="1"/>
  <c r="E78" i="2"/>
  <c r="E77" i="2"/>
  <c r="F77" i="2" s="1"/>
  <c r="E13" i="2"/>
  <c r="F13" i="2" s="1"/>
  <c r="G13" i="2" s="1"/>
  <c r="E12" i="2"/>
  <c r="E11" i="2"/>
  <c r="E10" i="2"/>
  <c r="F10" i="2" s="1"/>
  <c r="G10" i="2" s="1"/>
  <c r="E9" i="2"/>
  <c r="E75" i="2"/>
  <c r="F75" i="2" s="1"/>
  <c r="G75" i="2" s="1"/>
  <c r="E74" i="2"/>
  <c r="E73" i="2"/>
  <c r="E72" i="2"/>
  <c r="F72" i="2" s="1"/>
  <c r="G72" i="2" s="1"/>
  <c r="E71" i="2"/>
  <c r="F71" i="2" s="1"/>
  <c r="G71" i="2" s="1"/>
  <c r="E70" i="2"/>
  <c r="E7" i="2"/>
  <c r="F7" i="2" s="1"/>
  <c r="G7" i="2" s="1"/>
  <c r="E6" i="2"/>
  <c r="E5" i="2"/>
  <c r="E4" i="2"/>
  <c r="F4" i="2" s="1"/>
  <c r="G4" i="2" s="1"/>
  <c r="E3" i="2"/>
  <c r="F145" i="1"/>
  <c r="G145" i="1" s="1"/>
  <c r="H145" i="1" s="1"/>
  <c r="F96" i="2" l="1"/>
  <c r="G96" i="2" s="1"/>
  <c r="F94" i="2"/>
  <c r="G94" i="2" s="1"/>
  <c r="F92" i="2"/>
  <c r="G92" i="2" s="1"/>
  <c r="G82" i="2"/>
  <c r="F78" i="2"/>
  <c r="G78" i="2" s="1"/>
  <c r="G91" i="2"/>
  <c r="G95" i="2"/>
  <c r="G77" i="2"/>
  <c r="F80" i="2"/>
  <c r="G80" i="2" s="1"/>
  <c r="G81" i="2"/>
  <c r="F9" i="2"/>
  <c r="G9" i="2" s="1"/>
  <c r="F12" i="2"/>
  <c r="G12" i="2" s="1"/>
  <c r="F11" i="2"/>
  <c r="G11" i="2" s="1"/>
  <c r="F3" i="2"/>
  <c r="G3" i="2" s="1"/>
  <c r="F6" i="2"/>
  <c r="G6" i="2" s="1"/>
  <c r="F70" i="2"/>
  <c r="G70" i="2" s="1"/>
  <c r="F74" i="2"/>
  <c r="G74" i="2" s="1"/>
  <c r="F5" i="2"/>
  <c r="G5" i="2" s="1"/>
  <c r="F73" i="2"/>
  <c r="G73" i="2" s="1"/>
  <c r="F120" i="1" l="1"/>
  <c r="G120" i="1" s="1"/>
  <c r="F119" i="1"/>
  <c r="G119" i="1" s="1"/>
  <c r="F118" i="1"/>
  <c r="F87" i="1"/>
  <c r="G87" i="1" s="1"/>
  <c r="F86" i="1"/>
  <c r="G86" i="1" s="1"/>
  <c r="F84" i="1"/>
  <c r="G84" i="1" s="1"/>
  <c r="F55" i="1"/>
  <c r="G55" i="1" s="1"/>
  <c r="H55" i="1" s="1"/>
  <c r="F142" i="1"/>
  <c r="F141" i="1"/>
  <c r="G141" i="1" s="1"/>
  <c r="F140" i="1"/>
  <c r="F32" i="1"/>
  <c r="G32" i="1" s="1"/>
  <c r="H32" i="1" s="1"/>
  <c r="F33" i="1"/>
  <c r="G33" i="1" s="1"/>
  <c r="H33" i="1" s="1"/>
  <c r="F14" i="1"/>
  <c r="G14" i="1" s="1"/>
  <c r="H14" i="1" s="1"/>
  <c r="F52" i="1"/>
  <c r="F134" i="1"/>
  <c r="F135" i="1"/>
  <c r="G135" i="1" s="1"/>
  <c r="H135" i="1" s="1"/>
  <c r="F132" i="1"/>
  <c r="G132" i="1" s="1"/>
  <c r="F92" i="1"/>
  <c r="H120" i="1" l="1"/>
  <c r="G118" i="1"/>
  <c r="H118" i="1" s="1"/>
  <c r="H119" i="1"/>
  <c r="H86" i="1"/>
  <c r="G52" i="1"/>
  <c r="H52" i="1" s="1"/>
  <c r="H84" i="1"/>
  <c r="H87" i="1"/>
  <c r="G142" i="1"/>
  <c r="H142" i="1" s="1"/>
  <c r="G140" i="1"/>
  <c r="H140" i="1" s="1"/>
  <c r="G92" i="1"/>
  <c r="H92" i="1" s="1"/>
  <c r="H132" i="1"/>
  <c r="H141" i="1"/>
  <c r="G134" i="1"/>
  <c r="H134" i="1" s="1"/>
</calcChain>
</file>

<file path=xl/sharedStrings.xml><?xml version="1.0" encoding="utf-8"?>
<sst xmlns="http://schemas.openxmlformats.org/spreadsheetml/2006/main" count="754" uniqueCount="257">
  <si>
    <t>M4</t>
  </si>
  <si>
    <t>M249</t>
  </si>
  <si>
    <t>M240</t>
  </si>
  <si>
    <t>DODIC</t>
  </si>
  <si>
    <t>Qualification Type</t>
  </si>
  <si>
    <t>M2</t>
  </si>
  <si>
    <t>M320</t>
  </si>
  <si>
    <t>Rounds per 
Weapon System / Tube</t>
  </si>
  <si>
    <t>QUALIFICATION</t>
  </si>
  <si>
    <t>Intial Ammo Total</t>
  </si>
  <si>
    <t>10% of Initial Ammo Total</t>
  </si>
  <si>
    <t>Total Ammo Needed</t>
  </si>
  <si>
    <t>CA44 / HEPD</t>
  </si>
  <si>
    <t>CA03 / WP</t>
  </si>
  <si>
    <t>C625 / Illum Vis</t>
  </si>
  <si>
    <t>CA07 / Illum IR</t>
  </si>
  <si>
    <t>CA09 / FRTR</t>
  </si>
  <si>
    <t>EXEVAL</t>
  </si>
  <si>
    <t>A075 / Blank</t>
  </si>
  <si>
    <t>A111 / Blank</t>
  </si>
  <si>
    <t>AB77 / Ball</t>
  </si>
  <si>
    <t>A080 / Blank</t>
  </si>
  <si>
    <t>AB74 / Tracer</t>
  </si>
  <si>
    <t>AB73 / Mix</t>
  </si>
  <si>
    <t>AB86 / Mix</t>
  </si>
  <si>
    <t>B519 / TP</t>
  </si>
  <si>
    <t>A598 / Blank</t>
  </si>
  <si>
    <t>A557 / Mix</t>
  </si>
  <si>
    <t>PYROTECHNICS</t>
  </si>
  <si>
    <t>G982 / HG Smk HC</t>
  </si>
  <si>
    <t>G940 / HG Smk Green</t>
  </si>
  <si>
    <t>G945 / HG Smk Yellow</t>
  </si>
  <si>
    <t>G950 / HG Smk Red</t>
  </si>
  <si>
    <t>G955 / HG Smk Violet</t>
  </si>
  <si>
    <t>G963 / HG Smk CS</t>
  </si>
  <si>
    <t xml:space="preserve">Number of Weapon Systems </t>
  </si>
  <si>
    <t>AT-4</t>
  </si>
  <si>
    <t>A358 Tracer</t>
  </si>
  <si>
    <t>BA17 / HEPD</t>
  </si>
  <si>
    <t>BA14 / WP</t>
  </si>
  <si>
    <t>B647 / Illum Vis</t>
  </si>
  <si>
    <t>BA04 / Illum IR</t>
  </si>
  <si>
    <t>BA15 / FRTR</t>
  </si>
  <si>
    <t>60 MM MORTAR (Mortar Crew/Section Training)</t>
  </si>
  <si>
    <t>CA04 / HE w/MOF (for CALFEX)</t>
  </si>
  <si>
    <t>Number of Weapon Systems or Shooters</t>
  </si>
  <si>
    <t>MK19</t>
  </si>
  <si>
    <t>BA30 / TP</t>
  </si>
  <si>
    <t>A131 / Mix</t>
  </si>
  <si>
    <t>60 MM MORTAR (Section EXEVAL)</t>
  </si>
  <si>
    <t>60 MM MORTAR (Section LIVE)</t>
  </si>
  <si>
    <t>60 MM MORTAR - TABLE V</t>
  </si>
  <si>
    <t>60 MM MORTAR - TABLE VI</t>
  </si>
  <si>
    <t>60 MM MORTAR - TABLE IV</t>
  </si>
  <si>
    <t>120 MM MORTAR - TABLE IV</t>
  </si>
  <si>
    <t>120 MM MORTAR - TABLE V</t>
  </si>
  <si>
    <t>120 MM MORTAR - TABLE VI</t>
  </si>
  <si>
    <t>C869 / HEPD</t>
  </si>
  <si>
    <t>C870 / WP</t>
  </si>
  <si>
    <t>C871 / Illum Vis</t>
  </si>
  <si>
    <t>C484 / Illum IR</t>
  </si>
  <si>
    <t>C875 / FRTR</t>
  </si>
  <si>
    <t>81 MM MORTAR - TABLE IV</t>
  </si>
  <si>
    <t>81 MM MORTAR - TABLE V</t>
  </si>
  <si>
    <t>81 MM MORTAR - TABLE VI</t>
  </si>
  <si>
    <t>61 MM MORTAR - TABLE V (MINIMUM REQUIREMENTS)</t>
  </si>
  <si>
    <t>61 MM MORTAR - TABLE V (ADVANCE MISSION COMMANDER OPTION TASKS)</t>
  </si>
  <si>
    <t>81 MM MORTAR - TABLE V (MINIMUM REQUIREMENTS)</t>
  </si>
  <si>
    <t>81 MM MORTAR - TABLE V (ADVANCE MISSION COMMANDER OPTION TASKS)</t>
  </si>
  <si>
    <t>TOTAL AMMO REQUIRED
(MINIMUM)</t>
  </si>
  <si>
    <t>TOTAL AMMO REQUIRED
(W/ OPTION TASKS)</t>
  </si>
  <si>
    <t>120 MM MORTAR - TABLE V (MINIMUM REQUIREMENTS)</t>
  </si>
  <si>
    <t>120 MM MORTAR - TABLE V (ADVANCE MISSION COMMANDER OPTION TASKS)</t>
  </si>
  <si>
    <t>60 MM</t>
  </si>
  <si>
    <t>81 MM</t>
  </si>
  <si>
    <t>120 MM</t>
  </si>
  <si>
    <t>M240 MMG</t>
  </si>
  <si>
    <t>M2 MMG</t>
  </si>
  <si>
    <t>TOTAL</t>
  </si>
  <si>
    <t>ANNUAL ALOTTMENT (COMPANY)</t>
  </si>
  <si>
    <t>81 MM MORTAR (Mortar Crew/Section Training)</t>
  </si>
  <si>
    <t>C868 / HE w/MOF (for CALFEX)</t>
  </si>
  <si>
    <t>C868 / HE w/MOF</t>
  </si>
  <si>
    <t>B546 / HE</t>
  </si>
  <si>
    <t>SQD / PLT LFX</t>
  </si>
  <si>
    <t>PLT / CO LFX</t>
  </si>
  <si>
    <t>CALFEX</t>
  </si>
  <si>
    <t>SQD / PLT / CO STX</t>
  </si>
  <si>
    <t>BN STX</t>
  </si>
  <si>
    <t>SQD / PLT &amp; PLT / CO LFX</t>
  </si>
  <si>
    <t>SQD / PLT / CO &amp; BN STX</t>
  </si>
  <si>
    <t>K511 / Smoke Pot</t>
  </si>
  <si>
    <t>L305 / Green Parachute SC</t>
  </si>
  <si>
    <t>L306 / Red SC</t>
  </si>
  <si>
    <t>L307 / White SC</t>
  </si>
  <si>
    <t>L311 / Red Parachute SC</t>
  </si>
  <si>
    <t>L312 / White Parachute SC</t>
  </si>
  <si>
    <t>L314 / Green SC</t>
  </si>
  <si>
    <t>L495 / Surface Trip Flare</t>
  </si>
  <si>
    <t>L594 / Artillery Simulator</t>
  </si>
  <si>
    <t>L601 / HG Simulator</t>
  </si>
  <si>
    <t>L598 / Boobytrap, Flash</t>
  </si>
  <si>
    <t>L599 / Boobytrap, Illum</t>
  </si>
  <si>
    <t>L600 / Boobytrap, Whistle</t>
  </si>
  <si>
    <t xml:space="preserve"> SQD / PLT / CO STX</t>
  </si>
  <si>
    <t>RWS &amp; MMG Gunnery (TC 3-20.31) -- 5-20 IN</t>
  </si>
  <si>
    <t>CREW BREAKDOWN</t>
  </si>
  <si>
    <t>A111 (7.62mm Blank)</t>
  </si>
  <si>
    <t>Table III</t>
  </si>
  <si>
    <t>NOT SHOOTING</t>
  </si>
  <si>
    <t xml:space="preserve">Table IV  </t>
  </si>
  <si>
    <t>A131 (7.62mm 4:1 Mix)</t>
  </si>
  <si>
    <t xml:space="preserve">Table V </t>
  </si>
  <si>
    <t xml:space="preserve">Table VI </t>
  </si>
  <si>
    <t>A598 (.50 Cal Blank)</t>
  </si>
  <si>
    <t>A557 (.50 Cal 4:1 Mix)</t>
  </si>
  <si>
    <t>Table V</t>
  </si>
  <si>
    <t>BA30 (40mm 4:1 TPT)</t>
  </si>
  <si>
    <t>Remain</t>
  </si>
  <si>
    <t>M9</t>
  </si>
  <si>
    <t>AA49 / Ball</t>
  </si>
  <si>
    <t>Instructional Fire</t>
  </si>
  <si>
    <t>CPQC - Combat Pistol Qual Course</t>
  </si>
  <si>
    <t>CPQC Table VI - CBRN Qual</t>
  </si>
  <si>
    <t>CPQC Table VII - Night Qual</t>
  </si>
  <si>
    <t>Frequency</t>
  </si>
  <si>
    <t>Iron Sight Zero</t>
  </si>
  <si>
    <t>Iron Sight Practice Record</t>
  </si>
  <si>
    <t>Iron Sight Record</t>
  </si>
  <si>
    <t>CCO - Close Combat Optic Zero</t>
  </si>
  <si>
    <t>CCO Practice Record</t>
  </si>
  <si>
    <t>CCO Record</t>
  </si>
  <si>
    <t>Back-up Iron Sight Zero</t>
  </si>
  <si>
    <t>Back-up Iron Sight Practice Record</t>
  </si>
  <si>
    <t>Back-up Iron Sight Record</t>
  </si>
  <si>
    <t>CBRN Record</t>
  </si>
  <si>
    <t>CBRN Practice Record</t>
  </si>
  <si>
    <t>Unassisted Night Record</t>
  </si>
  <si>
    <t>AB77 / Ball  or EST</t>
  </si>
  <si>
    <t>Unassisted Night Practice Record</t>
  </si>
  <si>
    <t>AB74 / Tracer or EST</t>
  </si>
  <si>
    <t>Thermal Weapon Sight (TWS) Zero (WFOV &amp; NFOV)</t>
  </si>
  <si>
    <t>TWS Night Field Fire</t>
  </si>
  <si>
    <t>TWS Practice Record</t>
  </si>
  <si>
    <t>TWS Record</t>
  </si>
  <si>
    <t>IR Laser Zero</t>
  </si>
  <si>
    <t>IR Laser Night Field Fire</t>
  </si>
  <si>
    <t>IR Practice Record</t>
  </si>
  <si>
    <t>IR Record</t>
  </si>
  <si>
    <t>12 Gauge Shotgun</t>
  </si>
  <si>
    <t>A011 / Buckshot</t>
  </si>
  <si>
    <t>Qualification</t>
  </si>
  <si>
    <t>AA54 / Breaching Round</t>
  </si>
  <si>
    <t>Ballistic Breaching</t>
  </si>
  <si>
    <t>M320 / M203</t>
  </si>
  <si>
    <t>Day Zero</t>
  </si>
  <si>
    <t>Day Qualification</t>
  </si>
  <si>
    <t>Unassisted Night Qualification</t>
  </si>
  <si>
    <t>AB56 / Ball or EST</t>
  </si>
  <si>
    <t>Iron Sight 10m Zero (Table I)</t>
  </si>
  <si>
    <t>Iron Sight 10m Practice (Table I)</t>
  </si>
  <si>
    <t>Iron Sight Record (Table I)</t>
  </si>
  <si>
    <t>Iron Sight Transition Zero (Table II)</t>
  </si>
  <si>
    <t>Iron Sight Transition Practice (Table II)</t>
  </si>
  <si>
    <t>Iron Sight Record (Table II)</t>
  </si>
  <si>
    <t>MGO - Machine Gun Optic 10m Zero (Table I)</t>
  </si>
  <si>
    <t>MGO 10m Practice (Table I)</t>
  </si>
  <si>
    <t>MGO Record (Table I)</t>
  </si>
  <si>
    <t>Back-up Iron Sight 10m Zero (Table I)</t>
  </si>
  <si>
    <t>Back-up Iron Sight 10m Practice (Table I)</t>
  </si>
  <si>
    <t>Back-up Iron Sight Record (Table I)</t>
  </si>
  <si>
    <t>MGO Transition Zero (Table II)</t>
  </si>
  <si>
    <t>MGO Transition Practice (Table II)</t>
  </si>
  <si>
    <t>MGO Transition Record (Table II)</t>
  </si>
  <si>
    <t>Back-up Iron Sight Transition Zero (Table II)</t>
  </si>
  <si>
    <t>Back-up Iron Sight Transition Practice (Table II)</t>
  </si>
  <si>
    <t>Back-up Iron Sight Record (Table II)</t>
  </si>
  <si>
    <t>TWS Unassisted Night Table III Practice</t>
  </si>
  <si>
    <t>TWS Unassisted Night Table II Practice</t>
  </si>
  <si>
    <t>TWS Zero (WFOV &amp; NFOV)</t>
  </si>
  <si>
    <t>TWS Unassisted Night Table II Qualification</t>
  </si>
  <si>
    <t>IR Laser Unassisted Night Table III Practice</t>
  </si>
  <si>
    <t>IR Laser Unassisted Night Table II Practice</t>
  </si>
  <si>
    <t>IR Laser Unassisted Night Table II Qualification</t>
  </si>
  <si>
    <t>AB79 / Ball or EST</t>
  </si>
  <si>
    <t>Iron Sight 10m Zero Bipod &amp; Tripod (Table I)</t>
  </si>
  <si>
    <t>Iron Sight 10m Record (Table I)</t>
  </si>
  <si>
    <t>Iron Sight Transition Fire Zero (Table II)</t>
  </si>
  <si>
    <t>Iron Sight Transition Record (Table II)</t>
  </si>
  <si>
    <t>MGO 10m Zero Bipod &amp; Tripod (Table I)</t>
  </si>
  <si>
    <t>MGO 10m Record (Table I)</t>
  </si>
  <si>
    <t>Back-up Iron Sight 10m Zero Bipod &amp; Tripod (Table I)</t>
  </si>
  <si>
    <t>Back-up Iron Sight 10m Record (Table I)</t>
  </si>
  <si>
    <t>Back-up Iron Sight Transition Record (Table II)</t>
  </si>
  <si>
    <t>Table I Day Practice</t>
  </si>
  <si>
    <t>Table II Day Qualification</t>
  </si>
  <si>
    <t>Table III Unassisted Night Practice (IR Laser)</t>
  </si>
  <si>
    <t>Table III Unassisted Night Practice (Thermal)</t>
  </si>
  <si>
    <t>Table IV Unassisted Night Qualification (IR Laser)</t>
  </si>
  <si>
    <t>Table IV Unassisted Night Qualification (Thermal)</t>
  </si>
  <si>
    <t>Table I Day Zero / Practice</t>
  </si>
  <si>
    <t>Table II Day Zero / Qualification</t>
  </si>
  <si>
    <t>IR Laser Unassisted Night Zero</t>
  </si>
  <si>
    <t>IR Laser Table III Unassisted Night Practice</t>
  </si>
  <si>
    <t>IR Laser Table IV Unassisted Night Record</t>
  </si>
  <si>
    <t>TWS Table III Unassisted Night Practice</t>
  </si>
  <si>
    <t>TWS Table IV Unassisted Night Record</t>
  </si>
  <si>
    <t>TWS Unassisted Night Zero (NFOV &amp; WFOV)</t>
  </si>
  <si>
    <t>Table I Instruction Day</t>
  </si>
  <si>
    <t>Table II Instruction Unassisted Night</t>
  </si>
  <si>
    <t>Table III Day Qualification</t>
  </si>
  <si>
    <t>Table IV Unassisted Night Qualification</t>
  </si>
  <si>
    <t>Table V Advanced Fire</t>
  </si>
  <si>
    <t>M67 Hand Grenade</t>
  </si>
  <si>
    <t>Mock Bay</t>
  </si>
  <si>
    <t>G878 / HG Fuze</t>
  </si>
  <si>
    <t>HGQC - Hand Grenade Qualification Course</t>
  </si>
  <si>
    <t>G881 / M67 HG Live</t>
  </si>
  <si>
    <t>Live Grenade Throw</t>
  </si>
  <si>
    <t>4 &amp; 2</t>
  </si>
  <si>
    <t>SDM Zero / Zero Confirmation</t>
  </si>
  <si>
    <t>SDM - Record Fire I (Phase IV)</t>
  </si>
  <si>
    <t>SDM - Record Fire II (Phase IV)</t>
  </si>
  <si>
    <t>SDM - KD Range Estimation &amp; Sight Manipulation (Phase III)</t>
  </si>
  <si>
    <t>SDM - KD Hold-Off (Phase IV)</t>
  </si>
  <si>
    <t>Advanced Rifle Marksmanship - ARM</t>
  </si>
  <si>
    <t>Short Range Marksmanship - SRM Practice</t>
  </si>
  <si>
    <t xml:space="preserve">Short Range Marksmanship Qualification </t>
  </si>
  <si>
    <t xml:space="preserve">AB56 / Ball  </t>
  </si>
  <si>
    <t>81 MM MORTAR (Section EXEVAL)</t>
  </si>
  <si>
    <t>81 MM MORTAR (Live Fire Exercise - LFX)</t>
  </si>
  <si>
    <t>120 MM MORTAR (Mortar Crew/Section Training) - WITH 60 MM</t>
  </si>
  <si>
    <t>120 MM MORTAR (Crew EXEVAL) - WITH 60 MM</t>
  </si>
  <si>
    <t>120 MM MORTAR (Crew LIVE) - WITH 60 MM</t>
  </si>
  <si>
    <t>120 MM MORTAR (CALFEX) - WITH 60 MM</t>
  </si>
  <si>
    <t>120 MM MORTAR (Mortar Crew/Section Training) - WITH 81 MM</t>
  </si>
  <si>
    <t>120 MM MORTAR (Crew EXEVAL) - WITH 81 MM</t>
  </si>
  <si>
    <t>120 MM MORTAR (Crew LIVE) - WITH 81 MM</t>
  </si>
  <si>
    <t>120 MM MORTAR (CALFEX) - WITH 81 MM</t>
  </si>
  <si>
    <t>1st PLT</t>
  </si>
  <si>
    <t>2nd PLT</t>
  </si>
  <si>
    <t>3rd PLT</t>
  </si>
  <si>
    <t>HQ</t>
  </si>
  <si>
    <t>HQs</t>
  </si>
  <si>
    <t>MTRs</t>
  </si>
  <si>
    <t>Done - 1st PLT</t>
  </si>
  <si>
    <t>Done - 2nd PLT</t>
  </si>
  <si>
    <t>Done - 3rd PLT</t>
  </si>
  <si>
    <t>Done - HQ</t>
  </si>
  <si>
    <t>Done - MTRs</t>
  </si>
  <si>
    <t>Weapon System Breakdown / Number of Firers</t>
  </si>
  <si>
    <t>12 Gauge</t>
  </si>
  <si>
    <t>HG</t>
  </si>
  <si>
    <t>60MM</t>
  </si>
  <si>
    <t>81MM</t>
  </si>
  <si>
    <t>120MM</t>
  </si>
  <si>
    <t>M249 LMG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</si>
</sst>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3" fontId="0" fillId="5" borderId="1" xfId="0" applyNumberFormat="1" applyFill="1" applyBorder="1" applyAlignment="1">
      <alignment horizontal="center"/>
    </xf>
    <xf numFmtId="0" fontId="3" fillId="0" borderId="0" xfId="0" applyFont="1"/>
    <xf numFmtId="0" fontId="0" fillId="2" borderId="1" xfId="0" applyFill="1" applyBorder="1"/>
    <xf numFmtId="0" fontId="0" fillId="3" borderId="1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0" fillId="2" borderId="0" xfId="0" applyFill="1"/>
    <xf numFmtId="0" fontId="0" fillId="0" borderId="17" xfId="0" applyBorder="1" applyAlignment="1">
      <alignment horizontal="center" wrapText="1"/>
    </xf>
    <xf numFmtId="0" fontId="0" fillId="8" borderId="1" xfId="0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9" borderId="1" xfId="0" applyFill="1" applyBorder="1"/>
    <xf numFmtId="0" fontId="0" fillId="3" borderId="1" xfId="0" applyFill="1" applyBorder="1"/>
    <xf numFmtId="0" fontId="0" fillId="0" borderId="17" xfId="0" applyBorder="1" applyAlignment="1">
      <alignment horizontal="center"/>
    </xf>
    <xf numFmtId="0" fontId="3" fillId="0" borderId="11" xfId="0" applyFont="1" applyBorder="1" applyAlignment="1">
      <alignment horizontal="left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3" fontId="5" fillId="4" borderId="1" xfId="0" applyNumberFormat="1" applyFont="1" applyFill="1" applyBorder="1" applyAlignment="1">
      <alignment horizontal="center"/>
    </xf>
    <xf numFmtId="3" fontId="4" fillId="18" borderId="1" xfId="0" applyNumberFormat="1" applyFont="1" applyFill="1" applyBorder="1"/>
    <xf numFmtId="0" fontId="4" fillId="19" borderId="1" xfId="0" applyFont="1" applyFill="1" applyBorder="1" applyAlignment="1">
      <alignment horizontal="center"/>
    </xf>
    <xf numFmtId="0" fontId="4" fillId="19" borderId="10" xfId="0" applyFont="1" applyFill="1" applyBorder="1" applyAlignment="1">
      <alignment horizontal="center"/>
    </xf>
    <xf numFmtId="0" fontId="4" fillId="19" borderId="1" xfId="0" applyFont="1" applyFill="1" applyBorder="1" applyAlignment="1">
      <alignment horizontal="center" vertical="center"/>
    </xf>
    <xf numFmtId="0" fontId="4" fillId="20" borderId="12" xfId="0" applyFont="1" applyFill="1" applyBorder="1" applyAlignment="1">
      <alignment horizontal="center"/>
    </xf>
    <xf numFmtId="0" fontId="4" fillId="20" borderId="13" xfId="0" applyFont="1" applyFill="1" applyBorder="1" applyAlignment="1">
      <alignment horizontal="center"/>
    </xf>
    <xf numFmtId="3" fontId="0" fillId="0" borderId="0" xfId="0" applyNumberFormat="1"/>
    <xf numFmtId="0" fontId="1" fillId="2" borderId="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 wrapText="1"/>
    </xf>
    <xf numFmtId="0" fontId="3" fillId="6" borderId="6" xfId="0" applyFont="1" applyFill="1" applyBorder="1" applyAlignment="1">
      <alignment horizontal="center" wrapText="1"/>
    </xf>
    <xf numFmtId="0" fontId="3" fillId="6" borderId="7" xfId="0" applyFont="1" applyFill="1" applyBorder="1" applyAlignment="1">
      <alignment horizontal="center" wrapText="1"/>
    </xf>
    <xf numFmtId="0" fontId="3" fillId="6" borderId="8" xfId="0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3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4"/>
  <sheetViews>
    <sheetView tabSelected="1" topLeftCell="B1" zoomScale="80" zoomScaleNormal="80" workbookViewId="0">
      <pane ySplit="1" topLeftCell="A8" activePane="bottomLeft" state="frozen"/>
      <selection pane="bottomLeft" activeCell="E16" sqref="D16:E29"/>
    </sheetView>
  </sheetViews>
  <sheetFormatPr defaultRowHeight="15" x14ac:dyDescent="0.25"/>
  <cols>
    <col min="1" max="1" width="27.42578125" bestFit="1" customWidth="1"/>
    <col min="2" max="2" width="13.85546875" bestFit="1" customWidth="1"/>
    <col min="3" max="3" width="58.140625" bestFit="1" customWidth="1"/>
    <col min="4" max="4" width="23.85546875" customWidth="1"/>
    <col min="5" max="5" width="18.5703125" customWidth="1"/>
    <col min="6" max="6" width="17.7109375" customWidth="1"/>
    <col min="7" max="7" width="15.28515625" customWidth="1"/>
    <col min="8" max="8" width="15.5703125" customWidth="1"/>
    <col min="9" max="9" width="3.42578125" customWidth="1"/>
    <col min="10" max="10" width="9.85546875" customWidth="1"/>
    <col min="11" max="11" width="10.28515625" bestFit="1" customWidth="1"/>
    <col min="12" max="12" width="13.85546875" bestFit="1" customWidth="1"/>
    <col min="13" max="13" width="11.28515625" bestFit="1" customWidth="1"/>
    <col min="18" max="18" width="10.28515625" bestFit="1" customWidth="1"/>
  </cols>
  <sheetData>
    <row r="1" spans="1:17" ht="45" x14ac:dyDescent="0.25">
      <c r="A1" s="2" t="s">
        <v>3</v>
      </c>
      <c r="B1" s="2" t="s">
        <v>125</v>
      </c>
      <c r="C1" s="2" t="s">
        <v>4</v>
      </c>
      <c r="D1" s="3" t="s">
        <v>7</v>
      </c>
      <c r="E1" s="3" t="s">
        <v>45</v>
      </c>
      <c r="F1" s="3" t="s">
        <v>9</v>
      </c>
      <c r="G1" s="3" t="s">
        <v>10</v>
      </c>
      <c r="H1" s="3" t="s">
        <v>11</v>
      </c>
    </row>
    <row r="2" spans="1:17" x14ac:dyDescent="0.25">
      <c r="A2" s="55" t="s">
        <v>119</v>
      </c>
      <c r="B2" s="55"/>
      <c r="C2" s="55"/>
      <c r="D2" s="55"/>
      <c r="E2" s="55"/>
      <c r="F2" s="55"/>
      <c r="G2" s="55"/>
      <c r="H2" s="55"/>
    </row>
    <row r="3" spans="1:17" x14ac:dyDescent="0.25">
      <c r="A3" s="1" t="s">
        <v>120</v>
      </c>
      <c r="B3" s="1">
        <v>2</v>
      </c>
      <c r="C3" s="1" t="s">
        <v>121</v>
      </c>
      <c r="D3" s="1">
        <v>40</v>
      </c>
      <c r="E3" s="17">
        <f>$O$14</f>
        <v>0</v>
      </c>
      <c r="F3" s="4">
        <f>E3*D3</f>
        <v>0</v>
      </c>
      <c r="G3" s="4">
        <f>F3*0.1</f>
        <v>0</v>
      </c>
      <c r="H3" s="42">
        <f>SUM(F3,G3)</f>
        <v>0</v>
      </c>
    </row>
    <row r="4" spans="1:17" x14ac:dyDescent="0.25">
      <c r="A4" s="1" t="s">
        <v>120</v>
      </c>
      <c r="B4" s="1">
        <v>2</v>
      </c>
      <c r="C4" s="1" t="s">
        <v>122</v>
      </c>
      <c r="D4" s="1">
        <v>40</v>
      </c>
      <c r="E4" s="17">
        <f t="shared" ref="E4:E6" si="0">$O$14</f>
        <v>0</v>
      </c>
      <c r="F4" s="4">
        <f t="shared" ref="F4:F6" si="1">E4*D4</f>
        <v>0</v>
      </c>
      <c r="G4" s="4">
        <f t="shared" ref="G4:G6" si="2">F4*0.1</f>
        <v>0</v>
      </c>
      <c r="H4" s="42">
        <f t="shared" ref="H4:H6" si="3">SUM(F4,G4)</f>
        <v>0</v>
      </c>
    </row>
    <row r="5" spans="1:17" x14ac:dyDescent="0.25">
      <c r="A5" s="1" t="s">
        <v>120</v>
      </c>
      <c r="B5" s="1">
        <v>2</v>
      </c>
      <c r="C5" s="1" t="s">
        <v>123</v>
      </c>
      <c r="D5" s="1">
        <v>7</v>
      </c>
      <c r="E5" s="17">
        <f t="shared" si="0"/>
        <v>0</v>
      </c>
      <c r="F5" s="4">
        <f t="shared" si="1"/>
        <v>0</v>
      </c>
      <c r="G5" s="4">
        <f t="shared" si="2"/>
        <v>0</v>
      </c>
      <c r="H5" s="42">
        <f t="shared" si="3"/>
        <v>0</v>
      </c>
    </row>
    <row r="6" spans="1:17" x14ac:dyDescent="0.25">
      <c r="A6" s="1" t="s">
        <v>120</v>
      </c>
      <c r="B6" s="1">
        <v>2</v>
      </c>
      <c r="C6" s="1" t="s">
        <v>124</v>
      </c>
      <c r="D6" s="1">
        <v>5</v>
      </c>
      <c r="E6" s="17">
        <f t="shared" si="0"/>
        <v>0</v>
      </c>
      <c r="F6" s="4">
        <f t="shared" si="1"/>
        <v>0</v>
      </c>
      <c r="G6" s="4">
        <f t="shared" si="2"/>
        <v>0</v>
      </c>
      <c r="H6" s="42">
        <f t="shared" si="3"/>
        <v>0</v>
      </c>
    </row>
    <row r="7" spans="1:17" x14ac:dyDescent="0.25">
      <c r="A7" s="55" t="s">
        <v>0</v>
      </c>
      <c r="B7" s="55"/>
      <c r="C7" s="55"/>
      <c r="D7" s="55"/>
      <c r="E7" s="55"/>
      <c r="F7" s="55"/>
      <c r="G7" s="55"/>
      <c r="H7" s="55"/>
      <c r="J7" s="50" t="s">
        <v>250</v>
      </c>
      <c r="K7" s="51"/>
      <c r="L7" s="51"/>
      <c r="M7" s="51"/>
      <c r="N7" s="51"/>
      <c r="O7" s="51"/>
      <c r="P7" s="51"/>
      <c r="Q7" s="51"/>
    </row>
    <row r="8" spans="1:17" x14ac:dyDescent="0.25">
      <c r="A8" s="1" t="s">
        <v>20</v>
      </c>
      <c r="B8" s="1">
        <v>2</v>
      </c>
      <c r="C8" s="34" t="s">
        <v>126</v>
      </c>
      <c r="D8" s="1">
        <v>18</v>
      </c>
      <c r="E8" s="17">
        <f t="shared" ref="E8:E46" si="4">$N$14</f>
        <v>0</v>
      </c>
      <c r="F8" s="4">
        <f t="shared" ref="F8" si="5">E8*D8</f>
        <v>0</v>
      </c>
      <c r="G8" s="4">
        <f t="shared" ref="G8" si="6">F8*0.1</f>
        <v>0</v>
      </c>
      <c r="H8" s="42">
        <f t="shared" ref="H8" si="7">SUM(F8,G8)</f>
        <v>0</v>
      </c>
      <c r="J8" s="10"/>
      <c r="K8" s="46" t="s">
        <v>46</v>
      </c>
      <c r="L8" s="46" t="s">
        <v>2</v>
      </c>
      <c r="M8" s="46" t="s">
        <v>5</v>
      </c>
      <c r="N8" s="46" t="s">
        <v>0</v>
      </c>
      <c r="O8" s="46" t="s">
        <v>119</v>
      </c>
      <c r="P8" s="46" t="s">
        <v>6</v>
      </c>
      <c r="Q8" s="46" t="s">
        <v>1</v>
      </c>
    </row>
    <row r="9" spans="1:17" x14ac:dyDescent="0.25">
      <c r="A9" s="1" t="s">
        <v>20</v>
      </c>
      <c r="B9" s="1">
        <v>2</v>
      </c>
      <c r="C9" s="34" t="s">
        <v>127</v>
      </c>
      <c r="D9" s="1">
        <v>40</v>
      </c>
      <c r="E9" s="17">
        <f t="shared" si="4"/>
        <v>0</v>
      </c>
      <c r="F9" s="4">
        <f t="shared" ref="F9" si="8">E9*D9</f>
        <v>0</v>
      </c>
      <c r="G9" s="4">
        <f t="shared" ref="G9" si="9">F9*0.1</f>
        <v>0</v>
      </c>
      <c r="H9" s="42">
        <f t="shared" ref="H9" si="10">SUM(F9,G9)</f>
        <v>0</v>
      </c>
      <c r="J9" s="44" t="s">
        <v>239</v>
      </c>
      <c r="K9" s="1">
        <v>0</v>
      </c>
      <c r="L9" s="1">
        <v>18</v>
      </c>
      <c r="M9" s="1">
        <v>0</v>
      </c>
      <c r="N9" s="1">
        <v>0</v>
      </c>
      <c r="O9" s="1">
        <v>0</v>
      </c>
      <c r="P9" s="1">
        <v>0</v>
      </c>
      <c r="Q9" s="1">
        <v>24</v>
      </c>
    </row>
    <row r="10" spans="1:17" x14ac:dyDescent="0.25">
      <c r="A10" s="1" t="s">
        <v>20</v>
      </c>
      <c r="B10" s="1">
        <v>2</v>
      </c>
      <c r="C10" s="34" t="s">
        <v>128</v>
      </c>
      <c r="D10" s="1">
        <v>40</v>
      </c>
      <c r="E10" s="17">
        <f t="shared" si="4"/>
        <v>0</v>
      </c>
      <c r="F10" s="4">
        <f t="shared" ref="F10:F11" si="11">E10*D10</f>
        <v>0</v>
      </c>
      <c r="G10" s="4">
        <f t="shared" ref="G10:G11" si="12">F10*0.1</f>
        <v>0</v>
      </c>
      <c r="H10" s="42">
        <f t="shared" ref="H10:H11" si="13">SUM(F10,G10)</f>
        <v>0</v>
      </c>
      <c r="J10" s="44" t="s">
        <v>240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</row>
    <row r="11" spans="1:17" x14ac:dyDescent="0.25">
      <c r="A11" s="1" t="s">
        <v>20</v>
      </c>
      <c r="B11" s="1">
        <v>2</v>
      </c>
      <c r="C11" s="35" t="s">
        <v>129</v>
      </c>
      <c r="D11" s="1">
        <v>18</v>
      </c>
      <c r="E11" s="17">
        <f t="shared" si="4"/>
        <v>0</v>
      </c>
      <c r="F11" s="4">
        <f t="shared" si="11"/>
        <v>0</v>
      </c>
      <c r="G11" s="4">
        <f t="shared" si="12"/>
        <v>0</v>
      </c>
      <c r="H11" s="42">
        <f t="shared" si="13"/>
        <v>0</v>
      </c>
      <c r="J11" s="44" t="s">
        <v>241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</row>
    <row r="12" spans="1:17" x14ac:dyDescent="0.25">
      <c r="A12" s="1" t="s">
        <v>20</v>
      </c>
      <c r="B12" s="1">
        <v>2</v>
      </c>
      <c r="C12" s="35" t="s">
        <v>130</v>
      </c>
      <c r="D12" s="1">
        <v>40</v>
      </c>
      <c r="E12" s="17">
        <f t="shared" si="4"/>
        <v>0</v>
      </c>
      <c r="F12" s="4">
        <f t="shared" ref="F12:F37" si="14">E12*D12</f>
        <v>0</v>
      </c>
      <c r="G12" s="4">
        <f t="shared" ref="G12:G37" si="15">F12*0.1</f>
        <v>0</v>
      </c>
      <c r="H12" s="42">
        <f t="shared" ref="H12:H37" si="16">SUM(F12,G12)</f>
        <v>0</v>
      </c>
      <c r="J12" s="44" t="s">
        <v>243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</row>
    <row r="13" spans="1:17" ht="15.75" thickBot="1" x14ac:dyDescent="0.3">
      <c r="A13" s="1" t="s">
        <v>20</v>
      </c>
      <c r="B13" s="1">
        <v>2</v>
      </c>
      <c r="C13" s="35" t="s">
        <v>131</v>
      </c>
      <c r="D13" s="1">
        <v>40</v>
      </c>
      <c r="E13" s="17">
        <f t="shared" si="4"/>
        <v>0</v>
      </c>
      <c r="F13" s="4">
        <f t="shared" si="14"/>
        <v>0</v>
      </c>
      <c r="G13" s="4">
        <f t="shared" si="15"/>
        <v>0</v>
      </c>
      <c r="H13" s="42">
        <f t="shared" si="16"/>
        <v>0</v>
      </c>
      <c r="J13" s="45" t="s">
        <v>244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</row>
    <row r="14" spans="1:17" ht="15.75" thickBot="1" x14ac:dyDescent="0.3">
      <c r="A14" s="1" t="s">
        <v>20</v>
      </c>
      <c r="B14" s="1">
        <v>1</v>
      </c>
      <c r="C14" s="35" t="s">
        <v>132</v>
      </c>
      <c r="D14" s="1">
        <v>18</v>
      </c>
      <c r="E14" s="17">
        <f t="shared" si="4"/>
        <v>0</v>
      </c>
      <c r="F14" s="4">
        <f t="shared" si="14"/>
        <v>0</v>
      </c>
      <c r="G14" s="4">
        <f t="shared" si="15"/>
        <v>0</v>
      </c>
      <c r="H14" s="42">
        <f t="shared" si="16"/>
        <v>0</v>
      </c>
      <c r="J14" s="14" t="s">
        <v>78</v>
      </c>
      <c r="K14" s="47">
        <f>SUM(K9:K13)</f>
        <v>0</v>
      </c>
      <c r="L14" s="47">
        <f t="shared" ref="L14:Q14" si="17">SUM(L9:L13)</f>
        <v>18</v>
      </c>
      <c r="M14" s="48">
        <f t="shared" si="17"/>
        <v>0</v>
      </c>
      <c r="N14" s="48">
        <f t="shared" si="17"/>
        <v>0</v>
      </c>
      <c r="O14" s="48">
        <f t="shared" ref="O14" si="18">SUM(O9:O13)</f>
        <v>0</v>
      </c>
      <c r="P14" s="48">
        <f t="shared" si="17"/>
        <v>0</v>
      </c>
      <c r="Q14" s="48">
        <f t="shared" si="17"/>
        <v>24</v>
      </c>
    </row>
    <row r="15" spans="1:17" x14ac:dyDescent="0.25">
      <c r="A15" s="1" t="s">
        <v>20</v>
      </c>
      <c r="B15" s="1">
        <v>1</v>
      </c>
      <c r="C15" s="35" t="s">
        <v>133</v>
      </c>
      <c r="D15" s="1">
        <v>40</v>
      </c>
      <c r="E15" s="17">
        <f t="shared" si="4"/>
        <v>0</v>
      </c>
      <c r="F15" s="4">
        <f t="shared" ref="F15:F31" si="19">E15*D15</f>
        <v>0</v>
      </c>
      <c r="G15" s="4">
        <f t="shared" ref="G15:G31" si="20">F15*0.1</f>
        <v>0</v>
      </c>
      <c r="H15" s="42">
        <f t="shared" ref="H15:H31" si="21">SUM(F15,G15)</f>
        <v>0</v>
      </c>
    </row>
    <row r="16" spans="1:17" x14ac:dyDescent="0.25">
      <c r="A16" s="1" t="s">
        <v>20</v>
      </c>
      <c r="B16" s="1">
        <v>1</v>
      </c>
      <c r="C16" s="35" t="s">
        <v>134</v>
      </c>
      <c r="D16" s="1">
        <v>40</v>
      </c>
      <c r="E16" s="17">
        <f t="shared" si="4"/>
        <v>0</v>
      </c>
      <c r="F16" s="4">
        <f t="shared" si="19"/>
        <v>0</v>
      </c>
      <c r="G16" s="4">
        <f t="shared" si="20"/>
        <v>0</v>
      </c>
      <c r="H16" s="42">
        <f t="shared" si="21"/>
        <v>0</v>
      </c>
      <c r="J16" s="50" t="s">
        <v>250</v>
      </c>
      <c r="K16" s="51"/>
      <c r="L16" s="51"/>
      <c r="M16" s="51"/>
      <c r="N16" s="51"/>
      <c r="O16" s="51"/>
      <c r="P16" s="51"/>
    </row>
    <row r="17" spans="1:16" x14ac:dyDescent="0.25">
      <c r="A17" s="1" t="s">
        <v>138</v>
      </c>
      <c r="B17" s="1">
        <v>2</v>
      </c>
      <c r="C17" s="36" t="s">
        <v>136</v>
      </c>
      <c r="D17" s="1">
        <v>20</v>
      </c>
      <c r="E17" s="17">
        <f t="shared" si="4"/>
        <v>0</v>
      </c>
      <c r="F17" s="4">
        <f t="shared" ref="F17:F18" si="22">E17*D17</f>
        <v>0</v>
      </c>
      <c r="G17" s="4">
        <f t="shared" ref="G17:G18" si="23">F17*0.1</f>
        <v>0</v>
      </c>
      <c r="H17" s="42">
        <f t="shared" ref="H17:H18" si="24">SUM(F17,G17)</f>
        <v>0</v>
      </c>
      <c r="J17" s="10"/>
      <c r="K17" s="46" t="s">
        <v>251</v>
      </c>
      <c r="L17" s="46" t="s">
        <v>36</v>
      </c>
      <c r="M17" s="46" t="s">
        <v>252</v>
      </c>
      <c r="N17" s="46" t="s">
        <v>253</v>
      </c>
      <c r="O17" s="46" t="s">
        <v>254</v>
      </c>
      <c r="P17" s="46" t="s">
        <v>255</v>
      </c>
    </row>
    <row r="18" spans="1:16" x14ac:dyDescent="0.25">
      <c r="A18" s="1" t="s">
        <v>138</v>
      </c>
      <c r="B18" s="1">
        <v>2</v>
      </c>
      <c r="C18" s="36" t="s">
        <v>135</v>
      </c>
      <c r="D18" s="1">
        <v>20</v>
      </c>
      <c r="E18" s="17">
        <f t="shared" si="4"/>
        <v>0</v>
      </c>
      <c r="F18" s="4">
        <f t="shared" si="22"/>
        <v>0</v>
      </c>
      <c r="G18" s="4">
        <f t="shared" si="23"/>
        <v>0</v>
      </c>
      <c r="H18" s="42">
        <f t="shared" si="24"/>
        <v>0</v>
      </c>
      <c r="J18" s="44" t="s">
        <v>239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</row>
    <row r="19" spans="1:16" x14ac:dyDescent="0.25">
      <c r="A19" s="1" t="s">
        <v>138</v>
      </c>
      <c r="B19" s="1">
        <v>2</v>
      </c>
      <c r="C19" s="40" t="s">
        <v>139</v>
      </c>
      <c r="D19" s="1">
        <v>20</v>
      </c>
      <c r="E19" s="17">
        <f t="shared" si="4"/>
        <v>0</v>
      </c>
      <c r="F19" s="4">
        <f t="shared" ref="F19:F20" si="25">E19*D19</f>
        <v>0</v>
      </c>
      <c r="G19" s="4">
        <f t="shared" ref="G19:G20" si="26">F19*0.1</f>
        <v>0</v>
      </c>
      <c r="H19" s="42">
        <f t="shared" ref="H19:H20" si="27">SUM(F19,G19)</f>
        <v>0</v>
      </c>
      <c r="J19" s="44" t="s">
        <v>240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</row>
    <row r="20" spans="1:16" x14ac:dyDescent="0.25">
      <c r="A20" s="1" t="s">
        <v>140</v>
      </c>
      <c r="B20" s="1">
        <v>2</v>
      </c>
      <c r="C20" s="40" t="s">
        <v>139</v>
      </c>
      <c r="D20" s="1">
        <v>10</v>
      </c>
      <c r="E20" s="17">
        <f t="shared" si="4"/>
        <v>0</v>
      </c>
      <c r="F20" s="4">
        <f t="shared" si="25"/>
        <v>0</v>
      </c>
      <c r="G20" s="4">
        <f t="shared" si="26"/>
        <v>0</v>
      </c>
      <c r="H20" s="42">
        <f t="shared" si="27"/>
        <v>0</v>
      </c>
      <c r="J20" s="44" t="s">
        <v>241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</row>
    <row r="21" spans="1:16" x14ac:dyDescent="0.25">
      <c r="A21" s="1" t="s">
        <v>138</v>
      </c>
      <c r="B21" s="1">
        <v>2</v>
      </c>
      <c r="C21" s="40" t="s">
        <v>137</v>
      </c>
      <c r="D21" s="1">
        <v>20</v>
      </c>
      <c r="E21" s="17">
        <f t="shared" si="4"/>
        <v>0</v>
      </c>
      <c r="F21" s="4">
        <f t="shared" ref="F21:F24" si="28">E21*D21</f>
        <v>0</v>
      </c>
      <c r="G21" s="4">
        <f t="shared" ref="G21:G24" si="29">F21*0.1</f>
        <v>0</v>
      </c>
      <c r="H21" s="42">
        <f t="shared" ref="H21:H24" si="30">SUM(F21,G21)</f>
        <v>0</v>
      </c>
      <c r="J21" s="44" t="s">
        <v>243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</row>
    <row r="22" spans="1:16" ht="15.75" thickBot="1" x14ac:dyDescent="0.3">
      <c r="A22" s="1" t="s">
        <v>140</v>
      </c>
      <c r="B22" s="1">
        <v>2</v>
      </c>
      <c r="C22" s="40" t="s">
        <v>137</v>
      </c>
      <c r="D22" s="1">
        <v>10</v>
      </c>
      <c r="E22" s="17">
        <f t="shared" si="4"/>
        <v>0</v>
      </c>
      <c r="F22" s="4">
        <f t="shared" si="28"/>
        <v>0</v>
      </c>
      <c r="G22" s="4">
        <f t="shared" si="29"/>
        <v>0</v>
      </c>
      <c r="H22" s="42">
        <f t="shared" si="30"/>
        <v>0</v>
      </c>
      <c r="J22" s="45" t="s">
        <v>244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</row>
    <row r="23" spans="1:16" ht="15.75" thickBot="1" x14ac:dyDescent="0.3">
      <c r="A23" s="1" t="s">
        <v>20</v>
      </c>
      <c r="B23" s="1">
        <v>2</v>
      </c>
      <c r="C23" s="38" t="s">
        <v>141</v>
      </c>
      <c r="D23" s="1">
        <v>36</v>
      </c>
      <c r="E23" s="17">
        <f t="shared" si="4"/>
        <v>0</v>
      </c>
      <c r="F23" s="4">
        <f t="shared" si="28"/>
        <v>0</v>
      </c>
      <c r="G23" s="4">
        <f t="shared" si="29"/>
        <v>0</v>
      </c>
      <c r="H23" s="42">
        <f t="shared" si="30"/>
        <v>0</v>
      </c>
      <c r="J23" s="14" t="s">
        <v>78</v>
      </c>
      <c r="K23" s="47">
        <f>SUM(K18:K22)</f>
        <v>0</v>
      </c>
      <c r="L23" s="47">
        <f t="shared" ref="L23:P23" si="31">SUM(L18:L22)</f>
        <v>0</v>
      </c>
      <c r="M23" s="48">
        <f t="shared" si="31"/>
        <v>0</v>
      </c>
      <c r="N23" s="48">
        <f t="shared" si="31"/>
        <v>0</v>
      </c>
      <c r="O23" s="48">
        <f t="shared" si="31"/>
        <v>0</v>
      </c>
      <c r="P23" s="48">
        <f t="shared" si="31"/>
        <v>0</v>
      </c>
    </row>
    <row r="24" spans="1:16" x14ac:dyDescent="0.25">
      <c r="A24" s="1" t="s">
        <v>20</v>
      </c>
      <c r="B24" s="1">
        <v>2</v>
      </c>
      <c r="C24" s="38" t="s">
        <v>142</v>
      </c>
      <c r="D24" s="1">
        <v>36</v>
      </c>
      <c r="E24" s="17">
        <f t="shared" si="4"/>
        <v>0</v>
      </c>
      <c r="F24" s="4">
        <f t="shared" si="28"/>
        <v>0</v>
      </c>
      <c r="G24" s="4">
        <f t="shared" si="29"/>
        <v>0</v>
      </c>
      <c r="H24" s="42">
        <f t="shared" si="30"/>
        <v>0</v>
      </c>
    </row>
    <row r="25" spans="1:16" x14ac:dyDescent="0.25">
      <c r="A25" s="1" t="s">
        <v>20</v>
      </c>
      <c r="B25" s="1">
        <v>2</v>
      </c>
      <c r="C25" s="38" t="s">
        <v>143</v>
      </c>
      <c r="D25" s="1">
        <v>40</v>
      </c>
      <c r="E25" s="17">
        <f t="shared" si="4"/>
        <v>0</v>
      </c>
      <c r="F25" s="4">
        <f t="shared" ref="F25:F28" si="32">E25*D25</f>
        <v>0</v>
      </c>
      <c r="G25" s="4">
        <f t="shared" ref="G25:G28" si="33">F25*0.1</f>
        <v>0</v>
      </c>
      <c r="H25" s="42">
        <f t="shared" ref="H25:H28" si="34">SUM(F25,G25)</f>
        <v>0</v>
      </c>
    </row>
    <row r="26" spans="1:16" x14ac:dyDescent="0.25">
      <c r="A26" s="1" t="s">
        <v>20</v>
      </c>
      <c r="B26" s="1">
        <v>2</v>
      </c>
      <c r="C26" s="38" t="s">
        <v>144</v>
      </c>
      <c r="D26" s="1">
        <v>40</v>
      </c>
      <c r="E26" s="17">
        <f t="shared" si="4"/>
        <v>0</v>
      </c>
      <c r="F26" s="4">
        <f t="shared" si="32"/>
        <v>0</v>
      </c>
      <c r="G26" s="4">
        <f t="shared" si="33"/>
        <v>0</v>
      </c>
      <c r="H26" s="42">
        <f t="shared" si="34"/>
        <v>0</v>
      </c>
    </row>
    <row r="27" spans="1:16" x14ac:dyDescent="0.25">
      <c r="A27" s="1" t="s">
        <v>20</v>
      </c>
      <c r="B27" s="1">
        <v>2</v>
      </c>
      <c r="C27" s="37" t="s">
        <v>145</v>
      </c>
      <c r="D27" s="1">
        <v>18</v>
      </c>
      <c r="E27" s="17">
        <f t="shared" si="4"/>
        <v>0</v>
      </c>
      <c r="F27" s="4">
        <f t="shared" si="32"/>
        <v>0</v>
      </c>
      <c r="G27" s="4">
        <f t="shared" si="33"/>
        <v>0</v>
      </c>
      <c r="H27" s="42">
        <f t="shared" si="34"/>
        <v>0</v>
      </c>
    </row>
    <row r="28" spans="1:16" x14ac:dyDescent="0.25">
      <c r="A28" s="1" t="s">
        <v>20</v>
      </c>
      <c r="B28" s="1">
        <v>2</v>
      </c>
      <c r="C28" s="37" t="s">
        <v>146</v>
      </c>
      <c r="D28" s="1">
        <v>36</v>
      </c>
      <c r="E28" s="17">
        <f t="shared" si="4"/>
        <v>0</v>
      </c>
      <c r="F28" s="4">
        <f t="shared" si="32"/>
        <v>0</v>
      </c>
      <c r="G28" s="4">
        <f t="shared" si="33"/>
        <v>0</v>
      </c>
      <c r="H28" s="42">
        <f t="shared" si="34"/>
        <v>0</v>
      </c>
    </row>
    <row r="29" spans="1:16" x14ac:dyDescent="0.25">
      <c r="A29" s="1" t="s">
        <v>20</v>
      </c>
      <c r="B29" s="1">
        <v>2</v>
      </c>
      <c r="C29" s="37" t="s">
        <v>147</v>
      </c>
      <c r="D29" s="1">
        <v>40</v>
      </c>
      <c r="E29" s="17">
        <f t="shared" si="4"/>
        <v>0</v>
      </c>
      <c r="F29" s="4">
        <f t="shared" ref="F29:F30" si="35">E29*D29</f>
        <v>0</v>
      </c>
      <c r="G29" s="4">
        <f t="shared" ref="G29:G30" si="36">F29*0.1</f>
        <v>0</v>
      </c>
      <c r="H29" s="42">
        <f t="shared" ref="H29:H30" si="37">SUM(F29,G29)</f>
        <v>0</v>
      </c>
    </row>
    <row r="30" spans="1:16" x14ac:dyDescent="0.25">
      <c r="A30" s="1" t="s">
        <v>20</v>
      </c>
      <c r="B30" s="1">
        <v>2</v>
      </c>
      <c r="C30" s="37" t="s">
        <v>148</v>
      </c>
      <c r="D30" s="1">
        <v>40</v>
      </c>
      <c r="E30" s="17">
        <f t="shared" si="4"/>
        <v>0</v>
      </c>
      <c r="F30" s="4">
        <f t="shared" si="35"/>
        <v>0</v>
      </c>
      <c r="G30" s="4">
        <f t="shared" si="36"/>
        <v>0</v>
      </c>
      <c r="H30" s="42">
        <f t="shared" si="37"/>
        <v>0</v>
      </c>
    </row>
    <row r="31" spans="1:16" x14ac:dyDescent="0.25">
      <c r="A31" s="1" t="s">
        <v>21</v>
      </c>
      <c r="B31" s="1">
        <v>4</v>
      </c>
      <c r="C31" s="39" t="s">
        <v>104</v>
      </c>
      <c r="D31" s="1">
        <v>120</v>
      </c>
      <c r="E31" s="17">
        <f t="shared" si="4"/>
        <v>0</v>
      </c>
      <c r="F31" s="4">
        <f t="shared" si="19"/>
        <v>0</v>
      </c>
      <c r="G31" s="4">
        <f t="shared" si="20"/>
        <v>0</v>
      </c>
      <c r="H31" s="42">
        <f t="shared" si="21"/>
        <v>0</v>
      </c>
    </row>
    <row r="32" spans="1:16" x14ac:dyDescent="0.25">
      <c r="A32" s="1" t="s">
        <v>21</v>
      </c>
      <c r="B32" s="1">
        <v>2</v>
      </c>
      <c r="C32" s="39" t="s">
        <v>17</v>
      </c>
      <c r="D32" s="1">
        <v>120</v>
      </c>
      <c r="E32" s="17">
        <f t="shared" si="4"/>
        <v>0</v>
      </c>
      <c r="F32" s="4">
        <f t="shared" si="14"/>
        <v>0</v>
      </c>
      <c r="G32" s="4">
        <f t="shared" si="15"/>
        <v>0</v>
      </c>
      <c r="H32" s="42">
        <f t="shared" si="16"/>
        <v>0</v>
      </c>
    </row>
    <row r="33" spans="1:8" x14ac:dyDescent="0.25">
      <c r="A33" s="1" t="s">
        <v>20</v>
      </c>
      <c r="B33" s="1">
        <v>4</v>
      </c>
      <c r="C33" s="39" t="s">
        <v>84</v>
      </c>
      <c r="D33" s="1">
        <v>110</v>
      </c>
      <c r="E33" s="17">
        <f t="shared" si="4"/>
        <v>0</v>
      </c>
      <c r="F33" s="4">
        <f t="shared" si="14"/>
        <v>0</v>
      </c>
      <c r="G33" s="4">
        <f t="shared" si="15"/>
        <v>0</v>
      </c>
      <c r="H33" s="42">
        <f t="shared" si="16"/>
        <v>0</v>
      </c>
    </row>
    <row r="34" spans="1:8" x14ac:dyDescent="0.25">
      <c r="A34" s="1" t="s">
        <v>22</v>
      </c>
      <c r="B34" s="1">
        <v>4</v>
      </c>
      <c r="C34" s="39" t="s">
        <v>84</v>
      </c>
      <c r="D34" s="1">
        <v>20</v>
      </c>
      <c r="E34" s="17">
        <f t="shared" si="4"/>
        <v>0</v>
      </c>
      <c r="F34" s="4">
        <f t="shared" ref="F34" si="38">E34*D34</f>
        <v>0</v>
      </c>
      <c r="G34" s="4">
        <f t="shared" ref="G34" si="39">F34*0.1</f>
        <v>0</v>
      </c>
      <c r="H34" s="42">
        <f t="shared" ref="H34" si="40">SUM(F34,G34)</f>
        <v>0</v>
      </c>
    </row>
    <row r="35" spans="1:8" x14ac:dyDescent="0.25">
      <c r="A35" s="1" t="s">
        <v>20</v>
      </c>
      <c r="B35" s="1">
        <v>2</v>
      </c>
      <c r="C35" s="39" t="s">
        <v>85</v>
      </c>
      <c r="D35" s="1">
        <v>130</v>
      </c>
      <c r="E35" s="17">
        <f t="shared" si="4"/>
        <v>0</v>
      </c>
      <c r="F35" s="4">
        <f t="shared" si="14"/>
        <v>0</v>
      </c>
      <c r="G35" s="4">
        <f t="shared" si="15"/>
        <v>0</v>
      </c>
      <c r="H35" s="42">
        <f t="shared" si="16"/>
        <v>0</v>
      </c>
    </row>
    <row r="36" spans="1:8" x14ac:dyDescent="0.25">
      <c r="A36" s="1" t="s">
        <v>22</v>
      </c>
      <c r="B36" s="1">
        <v>2</v>
      </c>
      <c r="C36" s="39" t="s">
        <v>85</v>
      </c>
      <c r="D36" s="1">
        <v>20</v>
      </c>
      <c r="E36" s="17">
        <f t="shared" si="4"/>
        <v>0</v>
      </c>
      <c r="F36" s="4">
        <f t="shared" ref="F36" si="41">E36*D36</f>
        <v>0</v>
      </c>
      <c r="G36" s="4">
        <f t="shared" ref="G36" si="42">F36*0.1</f>
        <v>0</v>
      </c>
      <c r="H36" s="42">
        <f t="shared" ref="H36" si="43">SUM(F36,G36)</f>
        <v>0</v>
      </c>
    </row>
    <row r="37" spans="1:8" x14ac:dyDescent="0.25">
      <c r="A37" s="1" t="s">
        <v>20</v>
      </c>
      <c r="B37" s="1">
        <v>1</v>
      </c>
      <c r="C37" s="39" t="s">
        <v>86</v>
      </c>
      <c r="D37" s="1">
        <v>110</v>
      </c>
      <c r="E37" s="17">
        <f t="shared" si="4"/>
        <v>0</v>
      </c>
      <c r="F37" s="4">
        <f t="shared" si="14"/>
        <v>0</v>
      </c>
      <c r="G37" s="4">
        <f t="shared" si="15"/>
        <v>0</v>
      </c>
      <c r="H37" s="42">
        <f t="shared" si="16"/>
        <v>0</v>
      </c>
    </row>
    <row r="38" spans="1:8" x14ac:dyDescent="0.25">
      <c r="A38" s="1" t="s">
        <v>22</v>
      </c>
      <c r="B38" s="1">
        <v>1</v>
      </c>
      <c r="C38" s="39" t="s">
        <v>86</v>
      </c>
      <c r="D38" s="1">
        <v>10</v>
      </c>
      <c r="E38" s="17">
        <f t="shared" si="4"/>
        <v>0</v>
      </c>
      <c r="F38" s="4">
        <f t="shared" ref="F38:F39" si="44">E38*D38</f>
        <v>0</v>
      </c>
      <c r="G38" s="4">
        <f t="shared" ref="G38:G39" si="45">F38*0.1</f>
        <v>0</v>
      </c>
      <c r="H38" s="42">
        <f t="shared" ref="H38:H39" si="46">SUM(F38,G38)</f>
        <v>0</v>
      </c>
    </row>
    <row r="39" spans="1:8" x14ac:dyDescent="0.25">
      <c r="A39" s="1" t="s">
        <v>20</v>
      </c>
      <c r="B39" s="1">
        <v>2</v>
      </c>
      <c r="C39" s="41" t="s">
        <v>220</v>
      </c>
      <c r="D39" s="1">
        <v>18</v>
      </c>
      <c r="E39" s="17">
        <f t="shared" si="4"/>
        <v>0</v>
      </c>
      <c r="F39" s="4">
        <f t="shared" si="44"/>
        <v>0</v>
      </c>
      <c r="G39" s="4">
        <f t="shared" si="45"/>
        <v>0</v>
      </c>
      <c r="H39" s="42">
        <f t="shared" si="46"/>
        <v>0</v>
      </c>
    </row>
    <row r="40" spans="1:8" x14ac:dyDescent="0.25">
      <c r="A40" s="1" t="s">
        <v>20</v>
      </c>
      <c r="B40" s="1">
        <v>2</v>
      </c>
      <c r="C40" s="41" t="s">
        <v>223</v>
      </c>
      <c r="D40" s="1">
        <v>20</v>
      </c>
      <c r="E40" s="17">
        <f t="shared" si="4"/>
        <v>0</v>
      </c>
      <c r="F40" s="4">
        <f t="shared" ref="F40" si="47">E40*D40</f>
        <v>0</v>
      </c>
      <c r="G40" s="4">
        <f t="shared" ref="G40" si="48">F40*0.1</f>
        <v>0</v>
      </c>
      <c r="H40" s="42">
        <f t="shared" ref="H40" si="49">SUM(F40,G40)</f>
        <v>0</v>
      </c>
    </row>
    <row r="41" spans="1:8" x14ac:dyDescent="0.25">
      <c r="A41" s="1" t="s">
        <v>20</v>
      </c>
      <c r="B41" s="1">
        <v>2</v>
      </c>
      <c r="C41" s="41" t="s">
        <v>224</v>
      </c>
      <c r="D41" s="1">
        <v>20</v>
      </c>
      <c r="E41" s="17">
        <f t="shared" si="4"/>
        <v>0</v>
      </c>
      <c r="F41" s="4">
        <f t="shared" ref="F41" si="50">E41*D41</f>
        <v>0</v>
      </c>
      <c r="G41" s="4">
        <f t="shared" ref="G41" si="51">F41*0.1</f>
        <v>0</v>
      </c>
      <c r="H41" s="42">
        <f t="shared" ref="H41" si="52">SUM(F41,G41)</f>
        <v>0</v>
      </c>
    </row>
    <row r="42" spans="1:8" x14ac:dyDescent="0.25">
      <c r="A42" s="1" t="s">
        <v>20</v>
      </c>
      <c r="B42" s="1">
        <v>2</v>
      </c>
      <c r="C42" s="41" t="s">
        <v>221</v>
      </c>
      <c r="D42" s="1">
        <v>20</v>
      </c>
      <c r="E42" s="17">
        <f t="shared" si="4"/>
        <v>0</v>
      </c>
      <c r="F42" s="4">
        <f t="shared" ref="F42" si="53">E42*D42</f>
        <v>0</v>
      </c>
      <c r="G42" s="4">
        <f t="shared" ref="G42" si="54">F42*0.1</f>
        <v>0</v>
      </c>
      <c r="H42" s="42">
        <f t="shared" ref="H42" si="55">SUM(F42,G42)</f>
        <v>0</v>
      </c>
    </row>
    <row r="43" spans="1:8" x14ac:dyDescent="0.25">
      <c r="A43" s="1" t="s">
        <v>20</v>
      </c>
      <c r="B43" s="1">
        <v>2</v>
      </c>
      <c r="C43" s="41" t="s">
        <v>222</v>
      </c>
      <c r="D43" s="1">
        <v>20</v>
      </c>
      <c r="E43" s="17">
        <f t="shared" si="4"/>
        <v>0</v>
      </c>
      <c r="F43" s="4">
        <f t="shared" ref="F43:F46" si="56">E43*D43</f>
        <v>0</v>
      </c>
      <c r="G43" s="4">
        <f t="shared" ref="G43:G46" si="57">F43*0.1</f>
        <v>0</v>
      </c>
      <c r="H43" s="42">
        <f t="shared" ref="H43:H46" si="58">SUM(F43,G43)</f>
        <v>0</v>
      </c>
    </row>
    <row r="44" spans="1:8" x14ac:dyDescent="0.25">
      <c r="A44" s="1" t="s">
        <v>20</v>
      </c>
      <c r="B44" s="1">
        <v>2</v>
      </c>
      <c r="C44" s="41" t="s">
        <v>225</v>
      </c>
      <c r="D44" s="1">
        <v>100</v>
      </c>
      <c r="E44" s="17">
        <f t="shared" si="4"/>
        <v>0</v>
      </c>
      <c r="F44" s="4">
        <f t="shared" si="56"/>
        <v>0</v>
      </c>
      <c r="G44" s="4">
        <f t="shared" si="57"/>
        <v>0</v>
      </c>
      <c r="H44" s="42">
        <f t="shared" si="58"/>
        <v>0</v>
      </c>
    </row>
    <row r="45" spans="1:8" x14ac:dyDescent="0.25">
      <c r="A45" s="1" t="s">
        <v>20</v>
      </c>
      <c r="B45" s="1">
        <v>4</v>
      </c>
      <c r="C45" s="41" t="s">
        <v>226</v>
      </c>
      <c r="D45" s="1">
        <v>150</v>
      </c>
      <c r="E45" s="17">
        <f t="shared" si="4"/>
        <v>0</v>
      </c>
      <c r="F45" s="4">
        <f t="shared" si="56"/>
        <v>0</v>
      </c>
      <c r="G45" s="4">
        <f t="shared" si="57"/>
        <v>0</v>
      </c>
      <c r="H45" s="42">
        <f t="shared" si="58"/>
        <v>0</v>
      </c>
    </row>
    <row r="46" spans="1:8" x14ac:dyDescent="0.25">
      <c r="A46" s="1" t="s">
        <v>20</v>
      </c>
      <c r="B46" s="1">
        <v>4</v>
      </c>
      <c r="C46" s="41" t="s">
        <v>227</v>
      </c>
      <c r="D46" s="1">
        <v>20</v>
      </c>
      <c r="E46" s="17">
        <f t="shared" si="4"/>
        <v>0</v>
      </c>
      <c r="F46" s="4">
        <f t="shared" si="56"/>
        <v>0</v>
      </c>
      <c r="G46" s="4">
        <f t="shared" si="57"/>
        <v>0</v>
      </c>
      <c r="H46" s="42">
        <f t="shared" si="58"/>
        <v>0</v>
      </c>
    </row>
    <row r="47" spans="1:8" x14ac:dyDescent="0.25">
      <c r="A47" s="52" t="s">
        <v>149</v>
      </c>
      <c r="B47" s="53"/>
      <c r="C47" s="53"/>
      <c r="D47" s="53"/>
      <c r="E47" s="53"/>
      <c r="F47" s="53"/>
      <c r="G47" s="53"/>
      <c r="H47" s="54"/>
    </row>
    <row r="48" spans="1:8" x14ac:dyDescent="0.25">
      <c r="A48" s="1" t="s">
        <v>150</v>
      </c>
      <c r="B48" s="1">
        <v>2</v>
      </c>
      <c r="C48" s="1" t="s">
        <v>121</v>
      </c>
      <c r="D48" s="1">
        <v>3</v>
      </c>
      <c r="E48" s="17">
        <f>$K$23</f>
        <v>0</v>
      </c>
      <c r="F48" s="4">
        <f t="shared" ref="F48:F49" si="59">E48*D48</f>
        <v>0</v>
      </c>
      <c r="G48" s="4">
        <f t="shared" ref="G48:G49" si="60">F48*0.1</f>
        <v>0</v>
      </c>
      <c r="H48" s="5">
        <f t="shared" ref="H48:H49" si="61">SUM(F48,G48)</f>
        <v>0</v>
      </c>
    </row>
    <row r="49" spans="1:11" x14ac:dyDescent="0.25">
      <c r="A49" s="1" t="s">
        <v>150</v>
      </c>
      <c r="B49" s="1">
        <v>2</v>
      </c>
      <c r="C49" s="1" t="s">
        <v>151</v>
      </c>
      <c r="D49" s="1">
        <v>10</v>
      </c>
      <c r="E49" s="17">
        <f t="shared" ref="E49:E50" si="62">$K$23</f>
        <v>0</v>
      </c>
      <c r="F49" s="4">
        <f t="shared" si="59"/>
        <v>0</v>
      </c>
      <c r="G49" s="4">
        <f t="shared" si="60"/>
        <v>0</v>
      </c>
      <c r="H49" s="5">
        <f t="shared" si="61"/>
        <v>0</v>
      </c>
    </row>
    <row r="50" spans="1:11" x14ac:dyDescent="0.25">
      <c r="A50" s="1" t="s">
        <v>152</v>
      </c>
      <c r="B50" s="1">
        <v>2</v>
      </c>
      <c r="C50" s="1" t="s">
        <v>153</v>
      </c>
      <c r="D50" s="1">
        <v>8</v>
      </c>
      <c r="E50" s="17">
        <f t="shared" si="62"/>
        <v>0</v>
      </c>
      <c r="F50" s="4">
        <f t="shared" ref="F50" si="63">E50*D50</f>
        <v>0</v>
      </c>
      <c r="G50" s="4">
        <f t="shared" ref="G50" si="64">F50*0.1</f>
        <v>0</v>
      </c>
      <c r="H50" s="5">
        <f t="shared" ref="H50" si="65">SUM(F50,G50)</f>
        <v>0</v>
      </c>
    </row>
    <row r="51" spans="1:11" x14ac:dyDescent="0.25">
      <c r="A51" s="52" t="s">
        <v>154</v>
      </c>
      <c r="B51" s="53"/>
      <c r="C51" s="53"/>
      <c r="D51" s="53"/>
      <c r="E51" s="53"/>
      <c r="F51" s="53"/>
      <c r="G51" s="53"/>
      <c r="H51" s="54"/>
    </row>
    <row r="52" spans="1:11" x14ac:dyDescent="0.25">
      <c r="A52" s="1" t="s">
        <v>25</v>
      </c>
      <c r="B52" s="1">
        <v>2</v>
      </c>
      <c r="C52" s="1" t="s">
        <v>155</v>
      </c>
      <c r="D52" s="1">
        <v>6</v>
      </c>
      <c r="E52" s="17">
        <f>$P$14</f>
        <v>0</v>
      </c>
      <c r="F52" s="4">
        <f>E52*D52</f>
        <v>0</v>
      </c>
      <c r="G52" s="4">
        <f>F52*0.1</f>
        <v>0</v>
      </c>
      <c r="H52" s="42">
        <f>SUM(F52,G52)</f>
        <v>0</v>
      </c>
    </row>
    <row r="53" spans="1:11" x14ac:dyDescent="0.25">
      <c r="A53" s="1" t="s">
        <v>25</v>
      </c>
      <c r="B53" s="1">
        <v>2</v>
      </c>
      <c r="C53" s="1" t="s">
        <v>156</v>
      </c>
      <c r="D53" s="1">
        <v>15</v>
      </c>
      <c r="E53" s="17">
        <f t="shared" ref="E53:E56" si="66">$P$14</f>
        <v>0</v>
      </c>
      <c r="F53" s="4">
        <f>E53*D53</f>
        <v>0</v>
      </c>
      <c r="G53" s="4">
        <f>F53*0.1</f>
        <v>0</v>
      </c>
      <c r="H53" s="42">
        <f>SUM(F53,G53)</f>
        <v>0</v>
      </c>
    </row>
    <row r="54" spans="1:11" x14ac:dyDescent="0.25">
      <c r="A54" s="1" t="s">
        <v>83</v>
      </c>
      <c r="B54" s="1">
        <v>2</v>
      </c>
      <c r="C54" s="1" t="s">
        <v>157</v>
      </c>
      <c r="D54" s="1">
        <v>3</v>
      </c>
      <c r="E54" s="17">
        <f>$P$14</f>
        <v>0</v>
      </c>
      <c r="F54" s="4">
        <f>E54*D54</f>
        <v>0</v>
      </c>
      <c r="G54" s="4">
        <f>F54*0.1</f>
        <v>0</v>
      </c>
      <c r="H54" s="42">
        <f>SUM(F54,G54)</f>
        <v>0</v>
      </c>
    </row>
    <row r="55" spans="1:11" x14ac:dyDescent="0.25">
      <c r="A55" s="1" t="s">
        <v>25</v>
      </c>
      <c r="B55" s="1" t="s">
        <v>219</v>
      </c>
      <c r="C55" s="7" t="s">
        <v>89</v>
      </c>
      <c r="D55" s="1">
        <v>18</v>
      </c>
      <c r="E55" s="17">
        <f t="shared" si="66"/>
        <v>0</v>
      </c>
      <c r="F55" s="4">
        <f>E55*D55</f>
        <v>0</v>
      </c>
      <c r="G55" s="4">
        <f>F55*0.1</f>
        <v>0</v>
      </c>
      <c r="H55" s="42">
        <f>SUM(F55,G55)</f>
        <v>0</v>
      </c>
    </row>
    <row r="56" spans="1:11" x14ac:dyDescent="0.25">
      <c r="A56" s="1" t="s">
        <v>25</v>
      </c>
      <c r="B56" s="1">
        <v>1</v>
      </c>
      <c r="C56" s="7" t="s">
        <v>86</v>
      </c>
      <c r="D56" s="1">
        <v>12</v>
      </c>
      <c r="E56" s="17">
        <f t="shared" si="66"/>
        <v>0</v>
      </c>
      <c r="F56" s="4">
        <f>E56*D56</f>
        <v>0</v>
      </c>
      <c r="G56" s="4">
        <f>F56*0.1</f>
        <v>0</v>
      </c>
      <c r="H56" s="42">
        <f>SUM(F56,G56)</f>
        <v>0</v>
      </c>
    </row>
    <row r="57" spans="1:11" x14ac:dyDescent="0.25">
      <c r="A57" s="52" t="s">
        <v>256</v>
      </c>
      <c r="B57" s="53"/>
      <c r="C57" s="53"/>
      <c r="D57" s="53"/>
      <c r="E57" s="53"/>
      <c r="F57" s="53"/>
      <c r="G57" s="53"/>
      <c r="H57" s="54"/>
    </row>
    <row r="58" spans="1:11" x14ac:dyDescent="0.25">
      <c r="A58" s="1" t="s">
        <v>158</v>
      </c>
      <c r="B58" s="1">
        <v>2</v>
      </c>
      <c r="C58" s="34" t="s">
        <v>159</v>
      </c>
      <c r="D58" s="1">
        <v>24</v>
      </c>
      <c r="E58" s="17">
        <f t="shared" ref="E58:E90" si="67">$Q$14</f>
        <v>24</v>
      </c>
      <c r="F58" s="4">
        <f t="shared" ref="F58" si="68">E58*D58</f>
        <v>576</v>
      </c>
      <c r="G58" s="4">
        <f t="shared" ref="G58" si="69">F58*0.1</f>
        <v>57.6</v>
      </c>
      <c r="H58" s="42">
        <f t="shared" ref="H58" si="70">SUM(F58,G58)</f>
        <v>633.6</v>
      </c>
    </row>
    <row r="59" spans="1:11" x14ac:dyDescent="0.25">
      <c r="A59" s="1" t="s">
        <v>158</v>
      </c>
      <c r="B59" s="1">
        <v>2</v>
      </c>
      <c r="C59" s="34" t="s">
        <v>160</v>
      </c>
      <c r="D59" s="1">
        <v>161</v>
      </c>
      <c r="E59" s="17">
        <f t="shared" si="67"/>
        <v>24</v>
      </c>
      <c r="F59" s="4">
        <f t="shared" ref="F59" si="71">E59*D59</f>
        <v>3864</v>
      </c>
      <c r="G59" s="4">
        <f t="shared" ref="G59" si="72">F59*0.1</f>
        <v>386.40000000000003</v>
      </c>
      <c r="H59" s="42">
        <f t="shared" ref="H59" si="73">SUM(F59,G59)</f>
        <v>4250.3999999999996</v>
      </c>
    </row>
    <row r="60" spans="1:11" x14ac:dyDescent="0.25">
      <c r="A60" s="1" t="s">
        <v>158</v>
      </c>
      <c r="B60" s="1">
        <v>2</v>
      </c>
      <c r="C60" s="34" t="s">
        <v>161</v>
      </c>
      <c r="D60" s="1">
        <v>91</v>
      </c>
      <c r="E60" s="17">
        <f t="shared" si="67"/>
        <v>24</v>
      </c>
      <c r="F60" s="4">
        <f t="shared" ref="F60:F62" si="74">E60*D60</f>
        <v>2184</v>
      </c>
      <c r="G60" s="4">
        <f t="shared" ref="G60:G62" si="75">F60*0.1</f>
        <v>218.4</v>
      </c>
      <c r="H60" s="42">
        <f t="shared" ref="H60:H62" si="76">SUM(F60,G60)</f>
        <v>2402.4</v>
      </c>
      <c r="K60" s="49"/>
    </row>
    <row r="61" spans="1:11" x14ac:dyDescent="0.25">
      <c r="A61" s="1" t="s">
        <v>23</v>
      </c>
      <c r="B61" s="1">
        <v>2</v>
      </c>
      <c r="C61" s="34" t="s">
        <v>162</v>
      </c>
      <c r="D61" s="1">
        <v>28</v>
      </c>
      <c r="E61" s="17">
        <f>$Q$14</f>
        <v>24</v>
      </c>
      <c r="F61" s="4">
        <f t="shared" si="74"/>
        <v>672</v>
      </c>
      <c r="G61" s="4">
        <f t="shared" si="75"/>
        <v>67.2</v>
      </c>
      <c r="H61" s="42">
        <f t="shared" si="76"/>
        <v>739.2</v>
      </c>
    </row>
    <row r="62" spans="1:11" x14ac:dyDescent="0.25">
      <c r="A62" s="1" t="s">
        <v>23</v>
      </c>
      <c r="B62" s="1">
        <v>2</v>
      </c>
      <c r="C62" s="34" t="s">
        <v>163</v>
      </c>
      <c r="D62" s="1">
        <v>154</v>
      </c>
      <c r="E62" s="17">
        <f t="shared" si="67"/>
        <v>24</v>
      </c>
      <c r="F62" s="4">
        <f t="shared" si="74"/>
        <v>3696</v>
      </c>
      <c r="G62" s="4">
        <f t="shared" si="75"/>
        <v>369.6</v>
      </c>
      <c r="H62" s="42">
        <f t="shared" si="76"/>
        <v>4065.6</v>
      </c>
    </row>
    <row r="63" spans="1:11" x14ac:dyDescent="0.25">
      <c r="A63" s="1" t="s">
        <v>23</v>
      </c>
      <c r="B63" s="1">
        <v>2</v>
      </c>
      <c r="C63" s="34" t="s">
        <v>164</v>
      </c>
      <c r="D63" s="1">
        <v>154</v>
      </c>
      <c r="E63" s="17">
        <f t="shared" si="67"/>
        <v>24</v>
      </c>
      <c r="F63" s="4">
        <f t="shared" ref="F63:F71" si="77">E63*D63</f>
        <v>3696</v>
      </c>
      <c r="G63" s="4">
        <f t="shared" ref="G63:G71" si="78">F63*0.1</f>
        <v>369.6</v>
      </c>
      <c r="H63" s="42">
        <f t="shared" ref="H63:H71" si="79">SUM(F63,G63)</f>
        <v>4065.6</v>
      </c>
    </row>
    <row r="64" spans="1:11" x14ac:dyDescent="0.25">
      <c r="A64" s="1" t="s">
        <v>158</v>
      </c>
      <c r="B64" s="1">
        <v>2</v>
      </c>
      <c r="C64" s="35" t="s">
        <v>165</v>
      </c>
      <c r="D64" s="1">
        <v>24</v>
      </c>
      <c r="E64" s="17">
        <f t="shared" si="67"/>
        <v>24</v>
      </c>
      <c r="F64" s="4">
        <f t="shared" si="77"/>
        <v>576</v>
      </c>
      <c r="G64" s="4">
        <f t="shared" si="78"/>
        <v>57.6</v>
      </c>
      <c r="H64" s="42">
        <f t="shared" si="79"/>
        <v>633.6</v>
      </c>
    </row>
    <row r="65" spans="1:8" x14ac:dyDescent="0.25">
      <c r="A65" s="1" t="s">
        <v>158</v>
      </c>
      <c r="B65" s="1">
        <v>2</v>
      </c>
      <c r="C65" s="35" t="s">
        <v>166</v>
      </c>
      <c r="D65" s="1">
        <v>161</v>
      </c>
      <c r="E65" s="17">
        <f t="shared" si="67"/>
        <v>24</v>
      </c>
      <c r="F65" s="4">
        <f t="shared" si="77"/>
        <v>3864</v>
      </c>
      <c r="G65" s="4">
        <f t="shared" si="78"/>
        <v>386.40000000000003</v>
      </c>
      <c r="H65" s="42">
        <f t="shared" si="79"/>
        <v>4250.3999999999996</v>
      </c>
    </row>
    <row r="66" spans="1:8" x14ac:dyDescent="0.25">
      <c r="A66" s="1" t="s">
        <v>158</v>
      </c>
      <c r="B66" s="1">
        <v>2</v>
      </c>
      <c r="C66" s="35" t="s">
        <v>167</v>
      </c>
      <c r="D66" s="1">
        <v>91</v>
      </c>
      <c r="E66" s="17">
        <f t="shared" si="67"/>
        <v>24</v>
      </c>
      <c r="F66" s="4">
        <f t="shared" si="77"/>
        <v>2184</v>
      </c>
      <c r="G66" s="4">
        <f t="shared" si="78"/>
        <v>218.4</v>
      </c>
      <c r="H66" s="42">
        <f t="shared" si="79"/>
        <v>2402.4</v>
      </c>
    </row>
    <row r="67" spans="1:8" x14ac:dyDescent="0.25">
      <c r="A67" s="1" t="s">
        <v>158</v>
      </c>
      <c r="B67" s="1">
        <v>1</v>
      </c>
      <c r="C67" s="35" t="s">
        <v>168</v>
      </c>
      <c r="D67" s="1">
        <v>24</v>
      </c>
      <c r="E67" s="17">
        <f t="shared" si="67"/>
        <v>24</v>
      </c>
      <c r="F67" s="4">
        <f t="shared" si="77"/>
        <v>576</v>
      </c>
      <c r="G67" s="4">
        <f t="shared" si="78"/>
        <v>57.6</v>
      </c>
      <c r="H67" s="42">
        <f t="shared" si="79"/>
        <v>633.6</v>
      </c>
    </row>
    <row r="68" spans="1:8" x14ac:dyDescent="0.25">
      <c r="A68" s="1" t="s">
        <v>158</v>
      </c>
      <c r="B68" s="1">
        <v>1</v>
      </c>
      <c r="C68" s="35" t="s">
        <v>169</v>
      </c>
      <c r="D68" s="1">
        <v>161</v>
      </c>
      <c r="E68" s="17">
        <f t="shared" si="67"/>
        <v>24</v>
      </c>
      <c r="F68" s="4">
        <f t="shared" si="77"/>
        <v>3864</v>
      </c>
      <c r="G68" s="4">
        <f t="shared" si="78"/>
        <v>386.40000000000003</v>
      </c>
      <c r="H68" s="42">
        <f t="shared" si="79"/>
        <v>4250.3999999999996</v>
      </c>
    </row>
    <row r="69" spans="1:8" x14ac:dyDescent="0.25">
      <c r="A69" s="1" t="s">
        <v>158</v>
      </c>
      <c r="B69" s="1">
        <v>1</v>
      </c>
      <c r="C69" s="35" t="s">
        <v>170</v>
      </c>
      <c r="D69" s="1">
        <v>91</v>
      </c>
      <c r="E69" s="17">
        <f t="shared" si="67"/>
        <v>24</v>
      </c>
      <c r="F69" s="4">
        <f t="shared" si="77"/>
        <v>2184</v>
      </c>
      <c r="G69" s="4">
        <f t="shared" si="78"/>
        <v>218.4</v>
      </c>
      <c r="H69" s="42">
        <f t="shared" si="79"/>
        <v>2402.4</v>
      </c>
    </row>
    <row r="70" spans="1:8" x14ac:dyDescent="0.25">
      <c r="A70" s="1" t="s">
        <v>23</v>
      </c>
      <c r="B70" s="1">
        <v>2</v>
      </c>
      <c r="C70" s="36" t="s">
        <v>171</v>
      </c>
      <c r="D70" s="1">
        <v>28</v>
      </c>
      <c r="E70" s="17">
        <f t="shared" si="67"/>
        <v>24</v>
      </c>
      <c r="F70" s="4">
        <f t="shared" si="77"/>
        <v>672</v>
      </c>
      <c r="G70" s="4">
        <f t="shared" si="78"/>
        <v>67.2</v>
      </c>
      <c r="H70" s="42">
        <f t="shared" si="79"/>
        <v>739.2</v>
      </c>
    </row>
    <row r="71" spans="1:8" x14ac:dyDescent="0.25">
      <c r="A71" s="1" t="s">
        <v>23</v>
      </c>
      <c r="B71" s="1">
        <v>2</v>
      </c>
      <c r="C71" s="36" t="s">
        <v>172</v>
      </c>
      <c r="D71" s="1">
        <v>154</v>
      </c>
      <c r="E71" s="17">
        <f t="shared" si="67"/>
        <v>24</v>
      </c>
      <c r="F71" s="4">
        <f t="shared" si="77"/>
        <v>3696</v>
      </c>
      <c r="G71" s="4">
        <f t="shared" si="78"/>
        <v>369.6</v>
      </c>
      <c r="H71" s="42">
        <f t="shared" si="79"/>
        <v>4065.6</v>
      </c>
    </row>
    <row r="72" spans="1:8" x14ac:dyDescent="0.25">
      <c r="A72" s="1" t="s">
        <v>23</v>
      </c>
      <c r="B72" s="1">
        <v>2</v>
      </c>
      <c r="C72" s="36" t="s">
        <v>173</v>
      </c>
      <c r="D72" s="1">
        <v>154</v>
      </c>
      <c r="E72" s="17">
        <f t="shared" si="67"/>
        <v>24</v>
      </c>
      <c r="F72" s="4">
        <f t="shared" ref="F72:F77" si="80">E72*D72</f>
        <v>3696</v>
      </c>
      <c r="G72" s="4">
        <f t="shared" ref="G72:G77" si="81">F72*0.1</f>
        <v>369.6</v>
      </c>
      <c r="H72" s="42">
        <f t="shared" ref="H72:H77" si="82">SUM(F72,G72)</f>
        <v>4065.6</v>
      </c>
    </row>
    <row r="73" spans="1:8" x14ac:dyDescent="0.25">
      <c r="A73" s="1" t="s">
        <v>23</v>
      </c>
      <c r="B73" s="1">
        <v>1</v>
      </c>
      <c r="C73" s="36" t="s">
        <v>174</v>
      </c>
      <c r="D73" s="1">
        <v>28</v>
      </c>
      <c r="E73" s="17">
        <f t="shared" si="67"/>
        <v>24</v>
      </c>
      <c r="F73" s="4">
        <f t="shared" si="80"/>
        <v>672</v>
      </c>
      <c r="G73" s="4">
        <f t="shared" si="81"/>
        <v>67.2</v>
      </c>
      <c r="H73" s="42">
        <f t="shared" si="82"/>
        <v>739.2</v>
      </c>
    </row>
    <row r="74" spans="1:8" x14ac:dyDescent="0.25">
      <c r="A74" s="1" t="s">
        <v>23</v>
      </c>
      <c r="B74" s="1">
        <v>1</v>
      </c>
      <c r="C74" s="36" t="s">
        <v>175</v>
      </c>
      <c r="D74" s="1">
        <v>154</v>
      </c>
      <c r="E74" s="17">
        <f t="shared" si="67"/>
        <v>24</v>
      </c>
      <c r="F74" s="4">
        <f t="shared" si="80"/>
        <v>3696</v>
      </c>
      <c r="G74" s="4">
        <f t="shared" si="81"/>
        <v>369.6</v>
      </c>
      <c r="H74" s="42">
        <f t="shared" si="82"/>
        <v>4065.6</v>
      </c>
    </row>
    <row r="75" spans="1:8" x14ac:dyDescent="0.25">
      <c r="A75" s="1" t="s">
        <v>23</v>
      </c>
      <c r="B75" s="1">
        <v>1</v>
      </c>
      <c r="C75" s="36" t="s">
        <v>176</v>
      </c>
      <c r="D75" s="1">
        <v>154</v>
      </c>
      <c r="E75" s="17">
        <f t="shared" si="67"/>
        <v>24</v>
      </c>
      <c r="F75" s="4">
        <f t="shared" si="80"/>
        <v>3696</v>
      </c>
      <c r="G75" s="4">
        <f t="shared" si="81"/>
        <v>369.6</v>
      </c>
      <c r="H75" s="42">
        <f t="shared" si="82"/>
        <v>4065.6</v>
      </c>
    </row>
    <row r="76" spans="1:8" x14ac:dyDescent="0.25">
      <c r="A76" s="1" t="s">
        <v>23</v>
      </c>
      <c r="B76" s="1">
        <v>2</v>
      </c>
      <c r="C76" s="38" t="s">
        <v>179</v>
      </c>
      <c r="D76" s="1">
        <v>36</v>
      </c>
      <c r="E76" s="17">
        <f t="shared" si="67"/>
        <v>24</v>
      </c>
      <c r="F76" s="4">
        <f t="shared" si="80"/>
        <v>864</v>
      </c>
      <c r="G76" s="4">
        <f t="shared" si="81"/>
        <v>86.4</v>
      </c>
      <c r="H76" s="42">
        <f t="shared" si="82"/>
        <v>950.4</v>
      </c>
    </row>
    <row r="77" spans="1:8" x14ac:dyDescent="0.25">
      <c r="A77" s="1" t="s">
        <v>23</v>
      </c>
      <c r="B77" s="1">
        <v>2</v>
      </c>
      <c r="C77" s="38" t="s">
        <v>177</v>
      </c>
      <c r="D77" s="1">
        <v>154</v>
      </c>
      <c r="E77" s="17">
        <f t="shared" si="67"/>
        <v>24</v>
      </c>
      <c r="F77" s="4">
        <f t="shared" si="80"/>
        <v>3696</v>
      </c>
      <c r="G77" s="4">
        <f t="shared" si="81"/>
        <v>369.6</v>
      </c>
      <c r="H77" s="42">
        <f t="shared" si="82"/>
        <v>4065.6</v>
      </c>
    </row>
    <row r="78" spans="1:8" x14ac:dyDescent="0.25">
      <c r="A78" s="1" t="s">
        <v>23</v>
      </c>
      <c r="B78" s="1">
        <v>2</v>
      </c>
      <c r="C78" s="38" t="s">
        <v>178</v>
      </c>
      <c r="D78" s="1">
        <v>154</v>
      </c>
      <c r="E78" s="17">
        <f t="shared" si="67"/>
        <v>24</v>
      </c>
      <c r="F78" s="4">
        <f t="shared" ref="F78:F81" si="83">E78*D78</f>
        <v>3696</v>
      </c>
      <c r="G78" s="4">
        <f t="shared" ref="G78:G81" si="84">F78*0.1</f>
        <v>369.6</v>
      </c>
      <c r="H78" s="42">
        <f t="shared" ref="H78:H81" si="85">SUM(F78,G78)</f>
        <v>4065.6</v>
      </c>
    </row>
    <row r="79" spans="1:8" x14ac:dyDescent="0.25">
      <c r="A79" s="1" t="s">
        <v>23</v>
      </c>
      <c r="B79" s="1">
        <v>2</v>
      </c>
      <c r="C79" s="38" t="s">
        <v>180</v>
      </c>
      <c r="D79" s="1">
        <v>154</v>
      </c>
      <c r="E79" s="17">
        <f t="shared" si="67"/>
        <v>24</v>
      </c>
      <c r="F79" s="4">
        <f t="shared" si="83"/>
        <v>3696</v>
      </c>
      <c r="G79" s="4">
        <f t="shared" si="84"/>
        <v>369.6</v>
      </c>
      <c r="H79" s="42">
        <f t="shared" si="85"/>
        <v>4065.6</v>
      </c>
    </row>
    <row r="80" spans="1:8" x14ac:dyDescent="0.25">
      <c r="A80" s="1" t="s">
        <v>23</v>
      </c>
      <c r="B80" s="1">
        <v>2</v>
      </c>
      <c r="C80" s="37" t="s">
        <v>145</v>
      </c>
      <c r="D80" s="1">
        <v>18</v>
      </c>
      <c r="E80" s="17">
        <f t="shared" si="67"/>
        <v>24</v>
      </c>
      <c r="F80" s="4">
        <f t="shared" si="83"/>
        <v>432</v>
      </c>
      <c r="G80" s="4">
        <f t="shared" si="84"/>
        <v>43.2</v>
      </c>
      <c r="H80" s="42">
        <f t="shared" si="85"/>
        <v>475.2</v>
      </c>
    </row>
    <row r="81" spans="1:10" x14ac:dyDescent="0.25">
      <c r="A81" s="1" t="s">
        <v>23</v>
      </c>
      <c r="B81" s="1">
        <v>2</v>
      </c>
      <c r="C81" s="37" t="s">
        <v>181</v>
      </c>
      <c r="D81" s="1">
        <v>154</v>
      </c>
      <c r="E81" s="17">
        <f t="shared" si="67"/>
        <v>24</v>
      </c>
      <c r="F81" s="4">
        <f t="shared" si="83"/>
        <v>3696</v>
      </c>
      <c r="G81" s="4">
        <f t="shared" si="84"/>
        <v>369.6</v>
      </c>
      <c r="H81" s="42">
        <f t="shared" si="85"/>
        <v>4065.6</v>
      </c>
    </row>
    <row r="82" spans="1:10" x14ac:dyDescent="0.25">
      <c r="A82" s="1" t="s">
        <v>23</v>
      </c>
      <c r="B82" s="1">
        <v>2</v>
      </c>
      <c r="C82" s="37" t="s">
        <v>182</v>
      </c>
      <c r="D82" s="1">
        <v>154</v>
      </c>
      <c r="E82" s="17">
        <f t="shared" si="67"/>
        <v>24</v>
      </c>
      <c r="F82" s="4">
        <f t="shared" ref="F82:F83" si="86">E82*D82</f>
        <v>3696</v>
      </c>
      <c r="G82" s="4">
        <f t="shared" ref="G82:G83" si="87">F82*0.1</f>
        <v>369.6</v>
      </c>
      <c r="H82" s="42">
        <f t="shared" ref="H82:H83" si="88">SUM(F82,G82)</f>
        <v>4065.6</v>
      </c>
    </row>
    <row r="83" spans="1:10" x14ac:dyDescent="0.25">
      <c r="A83" s="1" t="s">
        <v>23</v>
      </c>
      <c r="B83" s="1">
        <v>2</v>
      </c>
      <c r="C83" s="37" t="s">
        <v>183</v>
      </c>
      <c r="D83" s="1">
        <v>154</v>
      </c>
      <c r="E83" s="17">
        <f t="shared" si="67"/>
        <v>24</v>
      </c>
      <c r="F83" s="4">
        <f t="shared" si="86"/>
        <v>3696</v>
      </c>
      <c r="G83" s="4">
        <f t="shared" si="87"/>
        <v>369.6</v>
      </c>
      <c r="H83" s="42">
        <f t="shared" si="88"/>
        <v>4065.6</v>
      </c>
    </row>
    <row r="84" spans="1:10" x14ac:dyDescent="0.25">
      <c r="A84" s="1" t="s">
        <v>18</v>
      </c>
      <c r="B84" s="1">
        <v>4</v>
      </c>
      <c r="C84" s="39" t="s">
        <v>87</v>
      </c>
      <c r="D84" s="1">
        <f>200</f>
        <v>200</v>
      </c>
      <c r="E84" s="17">
        <f t="shared" si="67"/>
        <v>24</v>
      </c>
      <c r="F84" s="4">
        <f t="shared" ref="F84:F87" si="89">E84*D84</f>
        <v>4800</v>
      </c>
      <c r="G84" s="4">
        <f t="shared" ref="G84:G87" si="90">F84*0.1</f>
        <v>480</v>
      </c>
      <c r="H84" s="42">
        <f t="shared" ref="H84:H87" si="91">SUM(F84,G84)</f>
        <v>5280</v>
      </c>
    </row>
    <row r="85" spans="1:10" x14ac:dyDescent="0.25">
      <c r="A85" s="1" t="s">
        <v>18</v>
      </c>
      <c r="B85" s="1">
        <v>2</v>
      </c>
      <c r="C85" s="39" t="s">
        <v>88</v>
      </c>
      <c r="D85" s="1">
        <v>300</v>
      </c>
      <c r="E85" s="17">
        <f t="shared" si="67"/>
        <v>24</v>
      </c>
      <c r="F85" s="4">
        <f>E85*D85</f>
        <v>7200</v>
      </c>
      <c r="G85" s="4">
        <f t="shared" ref="G85" si="92">F85*0.1</f>
        <v>720</v>
      </c>
      <c r="H85" s="42">
        <f t="shared" ref="H85" si="93">SUM(F85,G85)</f>
        <v>7920</v>
      </c>
    </row>
    <row r="86" spans="1:10" x14ac:dyDescent="0.25">
      <c r="A86" s="1" t="s">
        <v>18</v>
      </c>
      <c r="B86" s="1">
        <v>2</v>
      </c>
      <c r="C86" s="39" t="s">
        <v>17</v>
      </c>
      <c r="D86" s="1">
        <v>200</v>
      </c>
      <c r="E86" s="17">
        <f t="shared" si="67"/>
        <v>24</v>
      </c>
      <c r="F86" s="4">
        <f t="shared" si="89"/>
        <v>4800</v>
      </c>
      <c r="G86" s="4">
        <f t="shared" si="90"/>
        <v>480</v>
      </c>
      <c r="H86" s="42">
        <f t="shared" si="91"/>
        <v>5280</v>
      </c>
    </row>
    <row r="87" spans="1:10" x14ac:dyDescent="0.25">
      <c r="A87" s="1" t="s">
        <v>23</v>
      </c>
      <c r="B87" s="1" t="s">
        <v>219</v>
      </c>
      <c r="C87" s="39" t="s">
        <v>89</v>
      </c>
      <c r="D87" s="1">
        <v>300</v>
      </c>
      <c r="E87" s="17">
        <f t="shared" si="67"/>
        <v>24</v>
      </c>
      <c r="F87" s="4">
        <f t="shared" si="89"/>
        <v>7200</v>
      </c>
      <c r="G87" s="4">
        <f t="shared" si="90"/>
        <v>720</v>
      </c>
      <c r="H87" s="42">
        <f t="shared" si="91"/>
        <v>7920</v>
      </c>
    </row>
    <row r="88" spans="1:10" x14ac:dyDescent="0.25">
      <c r="A88" s="1" t="s">
        <v>23</v>
      </c>
      <c r="B88" s="1">
        <v>1</v>
      </c>
      <c r="C88" s="39" t="s">
        <v>86</v>
      </c>
      <c r="D88" s="1">
        <v>200</v>
      </c>
      <c r="E88" s="17">
        <f t="shared" si="67"/>
        <v>24</v>
      </c>
      <c r="F88" s="4">
        <f t="shared" ref="F88:F90" si="94">E88*D88</f>
        <v>4800</v>
      </c>
      <c r="G88" s="4">
        <f t="shared" ref="G88:G90" si="95">F88*0.1</f>
        <v>480</v>
      </c>
      <c r="H88" s="42">
        <f t="shared" ref="H88:H90" si="96">SUM(F88,G88)</f>
        <v>5280</v>
      </c>
    </row>
    <row r="89" spans="1:10" x14ac:dyDescent="0.25">
      <c r="A89" s="1" t="s">
        <v>228</v>
      </c>
      <c r="B89" s="1">
        <v>4</v>
      </c>
      <c r="C89" s="41" t="s">
        <v>226</v>
      </c>
      <c r="D89" s="1">
        <v>100</v>
      </c>
      <c r="E89" s="17">
        <f t="shared" si="67"/>
        <v>24</v>
      </c>
      <c r="F89" s="4">
        <f t="shared" si="94"/>
        <v>2400</v>
      </c>
      <c r="G89" s="4">
        <f t="shared" si="95"/>
        <v>240</v>
      </c>
      <c r="H89" s="5">
        <f t="shared" si="96"/>
        <v>2640</v>
      </c>
    </row>
    <row r="90" spans="1:10" x14ac:dyDescent="0.25">
      <c r="A90" s="1" t="s">
        <v>228</v>
      </c>
      <c r="B90" s="1">
        <v>4</v>
      </c>
      <c r="C90" s="41" t="s">
        <v>227</v>
      </c>
      <c r="D90" s="1">
        <v>100</v>
      </c>
      <c r="E90" s="17">
        <f t="shared" si="67"/>
        <v>24</v>
      </c>
      <c r="F90" s="4">
        <f t="shared" si="94"/>
        <v>2400</v>
      </c>
      <c r="G90" s="4">
        <f t="shared" si="95"/>
        <v>240</v>
      </c>
      <c r="H90" s="5">
        <f t="shared" si="96"/>
        <v>2640</v>
      </c>
    </row>
    <row r="91" spans="1:10" x14ac:dyDescent="0.25">
      <c r="A91" s="52" t="s">
        <v>2</v>
      </c>
      <c r="B91" s="53"/>
      <c r="C91" s="53"/>
      <c r="D91" s="53"/>
      <c r="E91" s="53"/>
      <c r="F91" s="53"/>
      <c r="G91" s="53"/>
      <c r="H91" s="54"/>
    </row>
    <row r="92" spans="1:10" x14ac:dyDescent="0.25">
      <c r="A92" s="1" t="s">
        <v>184</v>
      </c>
      <c r="B92" s="1">
        <v>2</v>
      </c>
      <c r="C92" s="33" t="s">
        <v>185</v>
      </c>
      <c r="D92" s="1">
        <v>24</v>
      </c>
      <c r="E92" s="17">
        <f t="shared" ref="E92:E121" si="97">$L$14</f>
        <v>18</v>
      </c>
      <c r="F92" s="4">
        <f t="shared" ref="F92:F120" si="98">E92*D92</f>
        <v>432</v>
      </c>
      <c r="G92" s="4">
        <f t="shared" ref="G92:G120" si="99">F92*0.1</f>
        <v>43.2</v>
      </c>
      <c r="H92" s="5">
        <f t="shared" ref="H92:H120" si="100">SUM(F92,G92)</f>
        <v>475.2</v>
      </c>
    </row>
    <row r="93" spans="1:10" x14ac:dyDescent="0.25">
      <c r="A93" s="1" t="s">
        <v>184</v>
      </c>
      <c r="B93" s="1">
        <v>2</v>
      </c>
      <c r="C93" s="33" t="s">
        <v>160</v>
      </c>
      <c r="D93" s="1">
        <v>161</v>
      </c>
      <c r="E93" s="17">
        <f t="shared" si="97"/>
        <v>18</v>
      </c>
      <c r="F93" s="4">
        <f t="shared" ref="F93:F98" si="101">E93*D93</f>
        <v>2898</v>
      </c>
      <c r="G93" s="4">
        <f t="shared" ref="G93:G98" si="102">F93*0.1</f>
        <v>289.8</v>
      </c>
      <c r="H93" s="5">
        <f t="shared" ref="H93:H98" si="103">SUM(F93,G93)</f>
        <v>3187.8</v>
      </c>
    </row>
    <row r="94" spans="1:10" x14ac:dyDescent="0.25">
      <c r="A94" s="1" t="s">
        <v>184</v>
      </c>
      <c r="B94" s="1">
        <v>2</v>
      </c>
      <c r="C94" s="33" t="s">
        <v>186</v>
      </c>
      <c r="D94" s="1">
        <v>91</v>
      </c>
      <c r="E94" s="17">
        <f t="shared" si="97"/>
        <v>18</v>
      </c>
      <c r="F94" s="4">
        <f t="shared" si="101"/>
        <v>1638</v>
      </c>
      <c r="G94" s="4">
        <f t="shared" si="102"/>
        <v>163.80000000000001</v>
      </c>
      <c r="H94" s="42">
        <f t="shared" si="103"/>
        <v>1801.8</v>
      </c>
      <c r="J94" s="49"/>
    </row>
    <row r="95" spans="1:10" x14ac:dyDescent="0.25">
      <c r="A95" s="1" t="s">
        <v>24</v>
      </c>
      <c r="B95" s="1">
        <v>2</v>
      </c>
      <c r="C95" s="33" t="s">
        <v>187</v>
      </c>
      <c r="D95" s="1">
        <v>28</v>
      </c>
      <c r="E95" s="17">
        <f t="shared" si="97"/>
        <v>18</v>
      </c>
      <c r="F95" s="4">
        <f t="shared" si="101"/>
        <v>504</v>
      </c>
      <c r="G95" s="4">
        <f t="shared" si="102"/>
        <v>50.400000000000006</v>
      </c>
      <c r="H95" s="42">
        <f t="shared" si="103"/>
        <v>554.4</v>
      </c>
    </row>
    <row r="96" spans="1:10" x14ac:dyDescent="0.25">
      <c r="A96" s="1" t="s">
        <v>24</v>
      </c>
      <c r="B96" s="1">
        <v>2</v>
      </c>
      <c r="C96" s="33" t="s">
        <v>163</v>
      </c>
      <c r="D96" s="1">
        <v>154</v>
      </c>
      <c r="E96" s="17">
        <f t="shared" si="97"/>
        <v>18</v>
      </c>
      <c r="F96" s="4">
        <f t="shared" si="101"/>
        <v>2772</v>
      </c>
      <c r="G96" s="4">
        <f t="shared" si="102"/>
        <v>277.2</v>
      </c>
      <c r="H96" s="42">
        <f t="shared" si="103"/>
        <v>3049.2</v>
      </c>
    </row>
    <row r="97" spans="1:8" x14ac:dyDescent="0.25">
      <c r="A97" s="1" t="s">
        <v>24</v>
      </c>
      <c r="B97" s="1">
        <v>2</v>
      </c>
      <c r="C97" s="33" t="s">
        <v>188</v>
      </c>
      <c r="D97" s="1">
        <v>154</v>
      </c>
      <c r="E97" s="17">
        <f t="shared" si="97"/>
        <v>18</v>
      </c>
      <c r="F97" s="4">
        <f t="shared" si="101"/>
        <v>2772</v>
      </c>
      <c r="G97" s="4">
        <f t="shared" si="102"/>
        <v>277.2</v>
      </c>
      <c r="H97" s="42">
        <f t="shared" si="103"/>
        <v>3049.2</v>
      </c>
    </row>
    <row r="98" spans="1:8" x14ac:dyDescent="0.25">
      <c r="A98" s="1" t="s">
        <v>184</v>
      </c>
      <c r="B98" s="1">
        <v>2</v>
      </c>
      <c r="C98" s="35" t="s">
        <v>189</v>
      </c>
      <c r="D98" s="1">
        <v>24</v>
      </c>
      <c r="E98" s="17">
        <f t="shared" si="97"/>
        <v>18</v>
      </c>
      <c r="F98" s="4">
        <f t="shared" si="101"/>
        <v>432</v>
      </c>
      <c r="G98" s="4">
        <f t="shared" si="102"/>
        <v>43.2</v>
      </c>
      <c r="H98" s="42">
        <f t="shared" si="103"/>
        <v>475.2</v>
      </c>
    </row>
    <row r="99" spans="1:8" x14ac:dyDescent="0.25">
      <c r="A99" s="1" t="s">
        <v>184</v>
      </c>
      <c r="B99" s="1">
        <v>2</v>
      </c>
      <c r="C99" s="35" t="s">
        <v>166</v>
      </c>
      <c r="D99" s="1">
        <v>161</v>
      </c>
      <c r="E99" s="17">
        <f t="shared" si="97"/>
        <v>18</v>
      </c>
      <c r="F99" s="4">
        <f t="shared" ref="F99:F104" si="104">E99*D99</f>
        <v>2898</v>
      </c>
      <c r="G99" s="4">
        <f t="shared" ref="G99:G104" si="105">F99*0.1</f>
        <v>289.8</v>
      </c>
      <c r="H99" s="42">
        <f t="shared" ref="H99:H104" si="106">SUM(F99,G99)</f>
        <v>3187.8</v>
      </c>
    </row>
    <row r="100" spans="1:8" x14ac:dyDescent="0.25">
      <c r="A100" s="1" t="s">
        <v>184</v>
      </c>
      <c r="B100" s="1">
        <v>2</v>
      </c>
      <c r="C100" s="35" t="s">
        <v>190</v>
      </c>
      <c r="D100" s="1">
        <v>91</v>
      </c>
      <c r="E100" s="17">
        <f t="shared" si="97"/>
        <v>18</v>
      </c>
      <c r="F100" s="4">
        <f t="shared" si="104"/>
        <v>1638</v>
      </c>
      <c r="G100" s="4">
        <f t="shared" si="105"/>
        <v>163.80000000000001</v>
      </c>
      <c r="H100" s="42">
        <f t="shared" si="106"/>
        <v>1801.8</v>
      </c>
    </row>
    <row r="101" spans="1:8" x14ac:dyDescent="0.25">
      <c r="A101" s="1" t="s">
        <v>184</v>
      </c>
      <c r="B101" s="1">
        <v>1</v>
      </c>
      <c r="C101" s="35" t="s">
        <v>191</v>
      </c>
      <c r="D101" s="1">
        <v>24</v>
      </c>
      <c r="E101" s="17">
        <f t="shared" si="97"/>
        <v>18</v>
      </c>
      <c r="F101" s="4">
        <f t="shared" si="104"/>
        <v>432</v>
      </c>
      <c r="G101" s="4">
        <f t="shared" si="105"/>
        <v>43.2</v>
      </c>
      <c r="H101" s="42">
        <f t="shared" si="106"/>
        <v>475.2</v>
      </c>
    </row>
    <row r="102" spans="1:8" x14ac:dyDescent="0.25">
      <c r="A102" s="1" t="s">
        <v>184</v>
      </c>
      <c r="B102" s="1">
        <v>1</v>
      </c>
      <c r="C102" s="35" t="s">
        <v>169</v>
      </c>
      <c r="D102" s="1">
        <v>161</v>
      </c>
      <c r="E102" s="17">
        <f t="shared" si="97"/>
        <v>18</v>
      </c>
      <c r="F102" s="4">
        <f t="shared" si="104"/>
        <v>2898</v>
      </c>
      <c r="G102" s="4">
        <f t="shared" si="105"/>
        <v>289.8</v>
      </c>
      <c r="H102" s="42">
        <f t="shared" si="106"/>
        <v>3187.8</v>
      </c>
    </row>
    <row r="103" spans="1:8" x14ac:dyDescent="0.25">
      <c r="A103" s="1" t="s">
        <v>184</v>
      </c>
      <c r="B103" s="1">
        <v>1</v>
      </c>
      <c r="C103" s="35" t="s">
        <v>192</v>
      </c>
      <c r="D103" s="1">
        <v>91</v>
      </c>
      <c r="E103" s="17">
        <f t="shared" si="97"/>
        <v>18</v>
      </c>
      <c r="F103" s="4">
        <f t="shared" si="104"/>
        <v>1638</v>
      </c>
      <c r="G103" s="4">
        <f t="shared" si="105"/>
        <v>163.80000000000001</v>
      </c>
      <c r="H103" s="42">
        <f t="shared" si="106"/>
        <v>1801.8</v>
      </c>
    </row>
    <row r="104" spans="1:8" x14ac:dyDescent="0.25">
      <c r="A104" s="1" t="s">
        <v>24</v>
      </c>
      <c r="B104" s="1">
        <v>2</v>
      </c>
      <c r="C104" s="36" t="s">
        <v>171</v>
      </c>
      <c r="D104" s="1">
        <v>28</v>
      </c>
      <c r="E104" s="17">
        <f t="shared" si="97"/>
        <v>18</v>
      </c>
      <c r="F104" s="4">
        <f t="shared" si="104"/>
        <v>504</v>
      </c>
      <c r="G104" s="4">
        <f t="shared" si="105"/>
        <v>50.400000000000006</v>
      </c>
      <c r="H104" s="42">
        <f t="shared" si="106"/>
        <v>554.4</v>
      </c>
    </row>
    <row r="105" spans="1:8" x14ac:dyDescent="0.25">
      <c r="A105" s="1" t="s">
        <v>24</v>
      </c>
      <c r="B105" s="1">
        <v>2</v>
      </c>
      <c r="C105" s="36" t="s">
        <v>172</v>
      </c>
      <c r="D105" s="1">
        <v>154</v>
      </c>
      <c r="E105" s="17">
        <f t="shared" si="97"/>
        <v>18</v>
      </c>
      <c r="F105" s="4">
        <f t="shared" ref="F105:F117" si="107">E105*D105</f>
        <v>2772</v>
      </c>
      <c r="G105" s="4">
        <f t="shared" ref="G105:G117" si="108">F105*0.1</f>
        <v>277.2</v>
      </c>
      <c r="H105" s="42">
        <f t="shared" ref="H105:H117" si="109">SUM(F105,G105)</f>
        <v>3049.2</v>
      </c>
    </row>
    <row r="106" spans="1:8" x14ac:dyDescent="0.25">
      <c r="A106" s="1" t="s">
        <v>24</v>
      </c>
      <c r="B106" s="1">
        <v>2</v>
      </c>
      <c r="C106" s="36" t="s">
        <v>173</v>
      </c>
      <c r="D106" s="1">
        <v>154</v>
      </c>
      <c r="E106" s="17">
        <f t="shared" si="97"/>
        <v>18</v>
      </c>
      <c r="F106" s="4">
        <f t="shared" si="107"/>
        <v>2772</v>
      </c>
      <c r="G106" s="4">
        <f t="shared" si="108"/>
        <v>277.2</v>
      </c>
      <c r="H106" s="42">
        <f t="shared" si="109"/>
        <v>3049.2</v>
      </c>
    </row>
    <row r="107" spans="1:8" x14ac:dyDescent="0.25">
      <c r="A107" s="1" t="s">
        <v>24</v>
      </c>
      <c r="B107" s="1">
        <v>1</v>
      </c>
      <c r="C107" s="36" t="s">
        <v>174</v>
      </c>
      <c r="D107" s="1">
        <v>28</v>
      </c>
      <c r="E107" s="17">
        <f t="shared" si="97"/>
        <v>18</v>
      </c>
      <c r="F107" s="4">
        <f t="shared" si="107"/>
        <v>504</v>
      </c>
      <c r="G107" s="4">
        <f t="shared" si="108"/>
        <v>50.400000000000006</v>
      </c>
      <c r="H107" s="42">
        <f t="shared" si="109"/>
        <v>554.4</v>
      </c>
    </row>
    <row r="108" spans="1:8" x14ac:dyDescent="0.25">
      <c r="A108" s="1" t="s">
        <v>24</v>
      </c>
      <c r="B108" s="1">
        <v>1</v>
      </c>
      <c r="C108" s="36" t="s">
        <v>175</v>
      </c>
      <c r="D108" s="1">
        <v>154</v>
      </c>
      <c r="E108" s="17">
        <f t="shared" si="97"/>
        <v>18</v>
      </c>
      <c r="F108" s="4">
        <f t="shared" si="107"/>
        <v>2772</v>
      </c>
      <c r="G108" s="4">
        <f t="shared" si="108"/>
        <v>277.2</v>
      </c>
      <c r="H108" s="42">
        <f t="shared" si="109"/>
        <v>3049.2</v>
      </c>
    </row>
    <row r="109" spans="1:8" x14ac:dyDescent="0.25">
      <c r="A109" s="1" t="s">
        <v>24</v>
      </c>
      <c r="B109" s="1">
        <v>1</v>
      </c>
      <c r="C109" s="36" t="s">
        <v>193</v>
      </c>
      <c r="D109" s="1">
        <v>154</v>
      </c>
      <c r="E109" s="17">
        <f t="shared" si="97"/>
        <v>18</v>
      </c>
      <c r="F109" s="4">
        <f t="shared" si="107"/>
        <v>2772</v>
      </c>
      <c r="G109" s="4">
        <f t="shared" si="108"/>
        <v>277.2</v>
      </c>
      <c r="H109" s="42">
        <f t="shared" si="109"/>
        <v>3049.2</v>
      </c>
    </row>
    <row r="110" spans="1:8" x14ac:dyDescent="0.25">
      <c r="A110" s="1" t="s">
        <v>24</v>
      </c>
      <c r="B110" s="1">
        <v>2</v>
      </c>
      <c r="C110" s="38" t="s">
        <v>179</v>
      </c>
      <c r="D110" s="1">
        <v>36</v>
      </c>
      <c r="E110" s="17">
        <f t="shared" ref="E110:E117" si="110">$Q$14</f>
        <v>24</v>
      </c>
      <c r="F110" s="4">
        <f t="shared" si="107"/>
        <v>864</v>
      </c>
      <c r="G110" s="4">
        <f t="shared" si="108"/>
        <v>86.4</v>
      </c>
      <c r="H110" s="42">
        <f t="shared" si="109"/>
        <v>950.4</v>
      </c>
    </row>
    <row r="111" spans="1:8" x14ac:dyDescent="0.25">
      <c r="A111" s="1" t="s">
        <v>24</v>
      </c>
      <c r="B111" s="1">
        <v>2</v>
      </c>
      <c r="C111" s="38" t="s">
        <v>177</v>
      </c>
      <c r="D111" s="1">
        <v>154</v>
      </c>
      <c r="E111" s="17">
        <f t="shared" si="110"/>
        <v>24</v>
      </c>
      <c r="F111" s="4">
        <f t="shared" si="107"/>
        <v>3696</v>
      </c>
      <c r="G111" s="4">
        <f t="shared" si="108"/>
        <v>369.6</v>
      </c>
      <c r="H111" s="42">
        <f t="shared" si="109"/>
        <v>4065.6</v>
      </c>
    </row>
    <row r="112" spans="1:8" x14ac:dyDescent="0.25">
      <c r="A112" s="1" t="s">
        <v>24</v>
      </c>
      <c r="B112" s="1">
        <v>2</v>
      </c>
      <c r="C112" s="38" t="s">
        <v>178</v>
      </c>
      <c r="D112" s="1">
        <v>154</v>
      </c>
      <c r="E112" s="17">
        <f t="shared" si="110"/>
        <v>24</v>
      </c>
      <c r="F112" s="4">
        <f t="shared" si="107"/>
        <v>3696</v>
      </c>
      <c r="G112" s="4">
        <f t="shared" si="108"/>
        <v>369.6</v>
      </c>
      <c r="H112" s="42">
        <f t="shared" si="109"/>
        <v>4065.6</v>
      </c>
    </row>
    <row r="113" spans="1:8" x14ac:dyDescent="0.25">
      <c r="A113" s="1" t="s">
        <v>24</v>
      </c>
      <c r="B113" s="1">
        <v>2</v>
      </c>
      <c r="C113" s="38" t="s">
        <v>180</v>
      </c>
      <c r="D113" s="1">
        <v>154</v>
      </c>
      <c r="E113" s="17">
        <f t="shared" si="110"/>
        <v>24</v>
      </c>
      <c r="F113" s="4">
        <f t="shared" si="107"/>
        <v>3696</v>
      </c>
      <c r="G113" s="4">
        <f t="shared" si="108"/>
        <v>369.6</v>
      </c>
      <c r="H113" s="42">
        <f t="shared" si="109"/>
        <v>4065.6</v>
      </c>
    </row>
    <row r="114" spans="1:8" x14ac:dyDescent="0.25">
      <c r="A114" s="1" t="s">
        <v>24</v>
      </c>
      <c r="B114" s="1">
        <v>2</v>
      </c>
      <c r="C114" s="37" t="s">
        <v>145</v>
      </c>
      <c r="D114" s="1">
        <v>18</v>
      </c>
      <c r="E114" s="17">
        <f t="shared" si="110"/>
        <v>24</v>
      </c>
      <c r="F114" s="4">
        <f t="shared" si="107"/>
        <v>432</v>
      </c>
      <c r="G114" s="4">
        <f t="shared" si="108"/>
        <v>43.2</v>
      </c>
      <c r="H114" s="42">
        <f t="shared" si="109"/>
        <v>475.2</v>
      </c>
    </row>
    <row r="115" spans="1:8" x14ac:dyDescent="0.25">
      <c r="A115" s="1" t="s">
        <v>24</v>
      </c>
      <c r="B115" s="1">
        <v>2</v>
      </c>
      <c r="C115" s="37" t="s">
        <v>181</v>
      </c>
      <c r="D115" s="1">
        <v>154</v>
      </c>
      <c r="E115" s="17">
        <f t="shared" si="110"/>
        <v>24</v>
      </c>
      <c r="F115" s="4">
        <f t="shared" si="107"/>
        <v>3696</v>
      </c>
      <c r="G115" s="4">
        <f t="shared" si="108"/>
        <v>369.6</v>
      </c>
      <c r="H115" s="42">
        <f t="shared" si="109"/>
        <v>4065.6</v>
      </c>
    </row>
    <row r="116" spans="1:8" x14ac:dyDescent="0.25">
      <c r="A116" s="1" t="s">
        <v>24</v>
      </c>
      <c r="B116" s="1">
        <v>2</v>
      </c>
      <c r="C116" s="37" t="s">
        <v>182</v>
      </c>
      <c r="D116" s="1">
        <v>154</v>
      </c>
      <c r="E116" s="17">
        <f t="shared" si="110"/>
        <v>24</v>
      </c>
      <c r="F116" s="4">
        <f t="shared" si="107"/>
        <v>3696</v>
      </c>
      <c r="G116" s="4">
        <f t="shared" si="108"/>
        <v>369.6</v>
      </c>
      <c r="H116" s="42">
        <f t="shared" si="109"/>
        <v>4065.6</v>
      </c>
    </row>
    <row r="117" spans="1:8" x14ac:dyDescent="0.25">
      <c r="A117" s="1" t="s">
        <v>24</v>
      </c>
      <c r="B117" s="1">
        <v>2</v>
      </c>
      <c r="C117" s="37" t="s">
        <v>183</v>
      </c>
      <c r="D117" s="1">
        <v>154</v>
      </c>
      <c r="E117" s="17">
        <f t="shared" si="110"/>
        <v>24</v>
      </c>
      <c r="F117" s="4">
        <f t="shared" si="107"/>
        <v>3696</v>
      </c>
      <c r="G117" s="4">
        <f t="shared" si="108"/>
        <v>369.6</v>
      </c>
      <c r="H117" s="42">
        <f t="shared" si="109"/>
        <v>4065.6</v>
      </c>
    </row>
    <row r="118" spans="1:8" x14ac:dyDescent="0.25">
      <c r="A118" s="1" t="s">
        <v>19</v>
      </c>
      <c r="B118" s="1" t="s">
        <v>219</v>
      </c>
      <c r="C118" s="39" t="s">
        <v>90</v>
      </c>
      <c r="D118" s="1">
        <v>400</v>
      </c>
      <c r="E118" s="17">
        <f t="shared" si="97"/>
        <v>18</v>
      </c>
      <c r="F118" s="4">
        <f t="shared" si="98"/>
        <v>7200</v>
      </c>
      <c r="G118" s="4">
        <f t="shared" si="99"/>
        <v>720</v>
      </c>
      <c r="H118" s="42">
        <f t="shared" si="100"/>
        <v>7920</v>
      </c>
    </row>
    <row r="119" spans="1:8" x14ac:dyDescent="0.25">
      <c r="A119" s="1" t="s">
        <v>19</v>
      </c>
      <c r="B119" s="1">
        <v>2</v>
      </c>
      <c r="C119" s="39" t="s">
        <v>17</v>
      </c>
      <c r="D119" s="1">
        <v>400</v>
      </c>
      <c r="E119" s="17">
        <f t="shared" si="97"/>
        <v>18</v>
      </c>
      <c r="F119" s="4">
        <f t="shared" si="98"/>
        <v>7200</v>
      </c>
      <c r="G119" s="4">
        <f t="shared" si="99"/>
        <v>720</v>
      </c>
      <c r="H119" s="42">
        <f t="shared" si="100"/>
        <v>7920</v>
      </c>
    </row>
    <row r="120" spans="1:8" x14ac:dyDescent="0.25">
      <c r="A120" s="1" t="s">
        <v>48</v>
      </c>
      <c r="B120" s="1" t="s">
        <v>219</v>
      </c>
      <c r="C120" s="39" t="s">
        <v>89</v>
      </c>
      <c r="D120" s="1">
        <v>275</v>
      </c>
      <c r="E120" s="17">
        <f t="shared" si="97"/>
        <v>18</v>
      </c>
      <c r="F120" s="4">
        <f t="shared" si="98"/>
        <v>4950</v>
      </c>
      <c r="G120" s="4">
        <f t="shared" si="99"/>
        <v>495</v>
      </c>
      <c r="H120" s="42">
        <f t="shared" si="100"/>
        <v>5445</v>
      </c>
    </row>
    <row r="121" spans="1:8" x14ac:dyDescent="0.25">
      <c r="A121" s="1" t="s">
        <v>48</v>
      </c>
      <c r="B121" s="1">
        <v>1</v>
      </c>
      <c r="C121" s="39" t="s">
        <v>86</v>
      </c>
      <c r="D121" s="1">
        <v>200</v>
      </c>
      <c r="E121" s="17">
        <f t="shared" si="97"/>
        <v>18</v>
      </c>
      <c r="F121" s="4">
        <f t="shared" ref="F121" si="111">E121*D121</f>
        <v>3600</v>
      </c>
      <c r="G121" s="4">
        <f t="shared" ref="G121" si="112">F121*0.1</f>
        <v>360</v>
      </c>
      <c r="H121" s="5">
        <f t="shared" ref="H121" si="113">SUM(F121,G121)</f>
        <v>3960</v>
      </c>
    </row>
    <row r="122" spans="1:8" x14ac:dyDescent="0.25">
      <c r="A122" s="52" t="s">
        <v>46</v>
      </c>
      <c r="B122" s="53"/>
      <c r="C122" s="53"/>
      <c r="D122" s="53"/>
      <c r="E122" s="53"/>
      <c r="F122" s="53"/>
      <c r="G122" s="53"/>
      <c r="H122" s="54"/>
    </row>
    <row r="123" spans="1:8" x14ac:dyDescent="0.25">
      <c r="A123" s="1" t="s">
        <v>47</v>
      </c>
      <c r="B123" s="1">
        <v>2</v>
      </c>
      <c r="C123" s="34" t="s">
        <v>194</v>
      </c>
      <c r="D123" s="1">
        <v>62</v>
      </c>
      <c r="E123" s="17">
        <f t="shared" ref="E123:E130" si="114">$K$14</f>
        <v>0</v>
      </c>
      <c r="F123" s="4">
        <f>E123*D123</f>
        <v>0</v>
      </c>
      <c r="G123" s="4">
        <f>F123*0.1</f>
        <v>0</v>
      </c>
      <c r="H123" s="42">
        <f>SUM(F123,G123)</f>
        <v>0</v>
      </c>
    </row>
    <row r="124" spans="1:8" x14ac:dyDescent="0.25">
      <c r="A124" s="1" t="s">
        <v>47</v>
      </c>
      <c r="B124" s="1">
        <v>2</v>
      </c>
      <c r="C124" s="34" t="s">
        <v>195</v>
      </c>
      <c r="D124" s="1">
        <v>62</v>
      </c>
      <c r="E124" s="17">
        <f t="shared" si="114"/>
        <v>0</v>
      </c>
      <c r="F124" s="4">
        <f>E124*D124</f>
        <v>0</v>
      </c>
      <c r="G124" s="4">
        <f>F124*0.1</f>
        <v>0</v>
      </c>
      <c r="H124" s="42">
        <f>SUM(F124,G124)</f>
        <v>0</v>
      </c>
    </row>
    <row r="125" spans="1:8" x14ac:dyDescent="0.25">
      <c r="A125" s="1" t="s">
        <v>47</v>
      </c>
      <c r="B125" s="1">
        <v>2</v>
      </c>
      <c r="C125" s="37" t="s">
        <v>196</v>
      </c>
      <c r="D125" s="1">
        <v>62</v>
      </c>
      <c r="E125" s="17">
        <f t="shared" si="114"/>
        <v>0</v>
      </c>
      <c r="F125" s="4">
        <f t="shared" ref="F125" si="115">E125*D125</f>
        <v>0</v>
      </c>
      <c r="G125" s="4">
        <f t="shared" ref="G125:G129" si="116">F125*0.1</f>
        <v>0</v>
      </c>
      <c r="H125" s="42">
        <f t="shared" ref="H125" si="117">SUM(F125,G125)</f>
        <v>0</v>
      </c>
    </row>
    <row r="126" spans="1:8" x14ac:dyDescent="0.25">
      <c r="A126" s="1" t="s">
        <v>47</v>
      </c>
      <c r="B126" s="1">
        <v>2</v>
      </c>
      <c r="C126" s="37" t="s">
        <v>198</v>
      </c>
      <c r="D126" s="1">
        <v>62</v>
      </c>
      <c r="E126" s="17">
        <f t="shared" si="114"/>
        <v>0</v>
      </c>
      <c r="F126" s="4">
        <f t="shared" ref="F126:F127" si="118">E126*D126</f>
        <v>0</v>
      </c>
      <c r="G126" s="4">
        <f t="shared" ref="G126:G127" si="119">F126*0.1</f>
        <v>0</v>
      </c>
      <c r="H126" s="42">
        <f t="shared" ref="H126:H127" si="120">SUM(F126,G126)</f>
        <v>0</v>
      </c>
    </row>
    <row r="127" spans="1:8" x14ac:dyDescent="0.25">
      <c r="A127" s="1" t="s">
        <v>47</v>
      </c>
      <c r="B127" s="1">
        <v>2</v>
      </c>
      <c r="C127" s="38" t="s">
        <v>197</v>
      </c>
      <c r="D127" s="1">
        <v>62</v>
      </c>
      <c r="E127" s="17">
        <f t="shared" si="114"/>
        <v>0</v>
      </c>
      <c r="F127" s="4">
        <f t="shared" si="118"/>
        <v>0</v>
      </c>
      <c r="G127" s="4">
        <f t="shared" si="119"/>
        <v>0</v>
      </c>
      <c r="H127" s="42">
        <f t="shared" si="120"/>
        <v>0</v>
      </c>
    </row>
    <row r="128" spans="1:8" x14ac:dyDescent="0.25">
      <c r="A128" s="1" t="s">
        <v>47</v>
      </c>
      <c r="B128" s="1">
        <v>2</v>
      </c>
      <c r="C128" s="38" t="s">
        <v>199</v>
      </c>
      <c r="D128" s="1">
        <v>62</v>
      </c>
      <c r="E128" s="17">
        <f t="shared" si="114"/>
        <v>0</v>
      </c>
      <c r="F128" s="4">
        <f t="shared" ref="F128" si="121">E128*D128</f>
        <v>0</v>
      </c>
      <c r="G128" s="4">
        <f t="shared" ref="G128" si="122">F128*0.1</f>
        <v>0</v>
      </c>
      <c r="H128" s="42">
        <f t="shared" ref="H128" si="123">SUM(F128,G128)</f>
        <v>0</v>
      </c>
    </row>
    <row r="129" spans="1:8" x14ac:dyDescent="0.25">
      <c r="A129" s="1" t="s">
        <v>47</v>
      </c>
      <c r="B129" s="1" t="s">
        <v>219</v>
      </c>
      <c r="C129" s="39" t="s">
        <v>89</v>
      </c>
      <c r="D129" s="1">
        <v>30</v>
      </c>
      <c r="E129" s="17">
        <f t="shared" si="114"/>
        <v>0</v>
      </c>
      <c r="F129" s="4">
        <f t="shared" ref="F129" si="124">E129*D129</f>
        <v>0</v>
      </c>
      <c r="G129" s="4">
        <f t="shared" si="116"/>
        <v>0</v>
      </c>
      <c r="H129" s="42">
        <f t="shared" ref="H129" si="125">SUM(F129,G129)</f>
        <v>0</v>
      </c>
    </row>
    <row r="130" spans="1:8" x14ac:dyDescent="0.25">
      <c r="A130" s="1" t="s">
        <v>47</v>
      </c>
      <c r="B130" s="1">
        <v>1</v>
      </c>
      <c r="C130" s="39" t="s">
        <v>86</v>
      </c>
      <c r="D130" s="1">
        <v>24</v>
      </c>
      <c r="E130" s="17">
        <f t="shared" si="114"/>
        <v>0</v>
      </c>
      <c r="F130" s="4">
        <f t="shared" ref="F130" si="126">E130*D130</f>
        <v>0</v>
      </c>
      <c r="G130" s="4">
        <f t="shared" ref="G130" si="127">F130*0.1</f>
        <v>0</v>
      </c>
      <c r="H130" s="5">
        <f t="shared" ref="H130" si="128">SUM(F130,G130)</f>
        <v>0</v>
      </c>
    </row>
    <row r="131" spans="1:8" x14ac:dyDescent="0.25">
      <c r="A131" s="52" t="s">
        <v>5</v>
      </c>
      <c r="B131" s="53"/>
      <c r="C131" s="53"/>
      <c r="D131" s="53"/>
      <c r="E131" s="53"/>
      <c r="F131" s="53"/>
      <c r="G131" s="53"/>
      <c r="H131" s="54"/>
    </row>
    <row r="132" spans="1:8" x14ac:dyDescent="0.25">
      <c r="A132" s="1" t="s">
        <v>27</v>
      </c>
      <c r="B132" s="1">
        <v>2</v>
      </c>
      <c r="C132" s="34" t="s">
        <v>200</v>
      </c>
      <c r="D132" s="1">
        <v>140</v>
      </c>
      <c r="E132" s="17">
        <f t="shared" ref="E132:E143" si="129">$M$14</f>
        <v>0</v>
      </c>
      <c r="F132" s="4">
        <f t="shared" ref="F132:F142" si="130">E132*D132</f>
        <v>0</v>
      </c>
      <c r="G132" s="4">
        <f t="shared" ref="G132:G142" si="131">F132*0.1</f>
        <v>0</v>
      </c>
      <c r="H132" s="42">
        <f t="shared" ref="H132:H142" si="132">SUM(F132,G132)</f>
        <v>0</v>
      </c>
    </row>
    <row r="133" spans="1:8" x14ac:dyDescent="0.25">
      <c r="A133" s="1" t="s">
        <v>27</v>
      </c>
      <c r="B133" s="1">
        <v>2</v>
      </c>
      <c r="C133" s="34" t="s">
        <v>201</v>
      </c>
      <c r="D133" s="1">
        <v>140</v>
      </c>
      <c r="E133" s="17">
        <f t="shared" si="129"/>
        <v>0</v>
      </c>
      <c r="F133" s="4">
        <f t="shared" ref="F133" si="133">E133*D133</f>
        <v>0</v>
      </c>
      <c r="G133" s="4">
        <f t="shared" ref="G133" si="134">F133*0.1</f>
        <v>0</v>
      </c>
      <c r="H133" s="42">
        <f t="shared" ref="H133" si="135">SUM(F133,G133)</f>
        <v>0</v>
      </c>
    </row>
    <row r="134" spans="1:8" x14ac:dyDescent="0.25">
      <c r="A134" s="1" t="s">
        <v>27</v>
      </c>
      <c r="B134" s="1">
        <v>2</v>
      </c>
      <c r="C134" s="37" t="s">
        <v>202</v>
      </c>
      <c r="D134" s="1">
        <v>26</v>
      </c>
      <c r="E134" s="17">
        <f t="shared" si="129"/>
        <v>0</v>
      </c>
      <c r="F134" s="4">
        <f t="shared" si="130"/>
        <v>0</v>
      </c>
      <c r="G134" s="4">
        <f t="shared" si="131"/>
        <v>0</v>
      </c>
      <c r="H134" s="42">
        <f t="shared" si="132"/>
        <v>0</v>
      </c>
    </row>
    <row r="135" spans="1:8" x14ac:dyDescent="0.25">
      <c r="A135" s="1" t="s">
        <v>27</v>
      </c>
      <c r="B135" s="1">
        <v>2</v>
      </c>
      <c r="C135" s="37" t="s">
        <v>203</v>
      </c>
      <c r="D135" s="1">
        <v>126</v>
      </c>
      <c r="E135" s="17">
        <f t="shared" si="129"/>
        <v>0</v>
      </c>
      <c r="F135" s="4">
        <f t="shared" si="130"/>
        <v>0</v>
      </c>
      <c r="G135" s="4">
        <f t="shared" si="131"/>
        <v>0</v>
      </c>
      <c r="H135" s="42">
        <f t="shared" si="132"/>
        <v>0</v>
      </c>
    </row>
    <row r="136" spans="1:8" x14ac:dyDescent="0.25">
      <c r="A136" s="1" t="s">
        <v>27</v>
      </c>
      <c r="B136" s="1">
        <v>2</v>
      </c>
      <c r="C136" s="37" t="s">
        <v>204</v>
      </c>
      <c r="D136" s="1">
        <v>126</v>
      </c>
      <c r="E136" s="17">
        <f t="shared" si="129"/>
        <v>0</v>
      </c>
      <c r="F136" s="4">
        <f t="shared" ref="F136:F138" si="136">E136*D136</f>
        <v>0</v>
      </c>
      <c r="G136" s="4">
        <f t="shared" ref="G136:G138" si="137">F136*0.1</f>
        <v>0</v>
      </c>
      <c r="H136" s="42">
        <f t="shared" ref="H136:H138" si="138">SUM(F136,G136)</f>
        <v>0</v>
      </c>
    </row>
    <row r="137" spans="1:8" x14ac:dyDescent="0.25">
      <c r="A137" s="1" t="s">
        <v>27</v>
      </c>
      <c r="B137" s="1">
        <v>2</v>
      </c>
      <c r="C137" s="38" t="s">
        <v>207</v>
      </c>
      <c r="D137" s="1">
        <v>36</v>
      </c>
      <c r="E137" s="17">
        <f t="shared" si="129"/>
        <v>0</v>
      </c>
      <c r="F137" s="4">
        <f t="shared" si="136"/>
        <v>0</v>
      </c>
      <c r="G137" s="4">
        <f t="shared" si="137"/>
        <v>0</v>
      </c>
      <c r="H137" s="42">
        <f t="shared" si="138"/>
        <v>0</v>
      </c>
    </row>
    <row r="138" spans="1:8" x14ac:dyDescent="0.25">
      <c r="A138" s="1" t="s">
        <v>27</v>
      </c>
      <c r="B138" s="1">
        <v>2</v>
      </c>
      <c r="C138" s="38" t="s">
        <v>205</v>
      </c>
      <c r="D138" s="1">
        <v>126</v>
      </c>
      <c r="E138" s="17">
        <f t="shared" si="129"/>
        <v>0</v>
      </c>
      <c r="F138" s="4">
        <f t="shared" si="136"/>
        <v>0</v>
      </c>
      <c r="G138" s="4">
        <f t="shared" si="137"/>
        <v>0</v>
      </c>
      <c r="H138" s="42">
        <f t="shared" si="138"/>
        <v>0</v>
      </c>
    </row>
    <row r="139" spans="1:8" x14ac:dyDescent="0.25">
      <c r="A139" s="1" t="s">
        <v>27</v>
      </c>
      <c r="B139" s="1">
        <v>2</v>
      </c>
      <c r="C139" s="38" t="s">
        <v>206</v>
      </c>
      <c r="D139" s="1">
        <v>126</v>
      </c>
      <c r="E139" s="17">
        <f t="shared" si="129"/>
        <v>0</v>
      </c>
      <c r="F139" s="4">
        <f t="shared" ref="F139" si="139">E139*D139</f>
        <v>0</v>
      </c>
      <c r="G139" s="4">
        <f t="shared" ref="G139" si="140">F139*0.1</f>
        <v>0</v>
      </c>
      <c r="H139" s="42">
        <f t="shared" ref="H139" si="141">SUM(F139,G139)</f>
        <v>0</v>
      </c>
    </row>
    <row r="140" spans="1:8" x14ac:dyDescent="0.25">
      <c r="A140" s="1" t="s">
        <v>26</v>
      </c>
      <c r="B140" s="1" t="s">
        <v>219</v>
      </c>
      <c r="C140" s="39" t="s">
        <v>90</v>
      </c>
      <c r="D140" s="1">
        <v>100</v>
      </c>
      <c r="E140" s="17">
        <f t="shared" si="129"/>
        <v>0</v>
      </c>
      <c r="F140" s="4">
        <f t="shared" si="130"/>
        <v>0</v>
      </c>
      <c r="G140" s="4">
        <f t="shared" si="131"/>
        <v>0</v>
      </c>
      <c r="H140" s="42">
        <f t="shared" si="132"/>
        <v>0</v>
      </c>
    </row>
    <row r="141" spans="1:8" x14ac:dyDescent="0.25">
      <c r="A141" s="1" t="s">
        <v>26</v>
      </c>
      <c r="B141" s="1">
        <v>2</v>
      </c>
      <c r="C141" s="39" t="s">
        <v>17</v>
      </c>
      <c r="D141" s="1">
        <v>100</v>
      </c>
      <c r="E141" s="17">
        <f t="shared" si="129"/>
        <v>0</v>
      </c>
      <c r="F141" s="4">
        <f t="shared" si="130"/>
        <v>0</v>
      </c>
      <c r="G141" s="4">
        <f t="shared" si="131"/>
        <v>0</v>
      </c>
      <c r="H141" s="42">
        <f t="shared" si="132"/>
        <v>0</v>
      </c>
    </row>
    <row r="142" spans="1:8" x14ac:dyDescent="0.25">
      <c r="A142" s="1" t="s">
        <v>27</v>
      </c>
      <c r="B142" s="1" t="s">
        <v>219</v>
      </c>
      <c r="C142" s="39" t="s">
        <v>89</v>
      </c>
      <c r="D142" s="1">
        <v>75</v>
      </c>
      <c r="E142" s="17">
        <f t="shared" si="129"/>
        <v>0</v>
      </c>
      <c r="F142" s="4">
        <f t="shared" si="130"/>
        <v>0</v>
      </c>
      <c r="G142" s="4">
        <f t="shared" si="131"/>
        <v>0</v>
      </c>
      <c r="H142" s="42">
        <f t="shared" si="132"/>
        <v>0</v>
      </c>
    </row>
    <row r="143" spans="1:8" x14ac:dyDescent="0.25">
      <c r="A143" s="1" t="s">
        <v>27</v>
      </c>
      <c r="B143" s="1">
        <v>1</v>
      </c>
      <c r="C143" s="39" t="s">
        <v>86</v>
      </c>
      <c r="D143" s="1">
        <v>100</v>
      </c>
      <c r="E143" s="17">
        <f t="shared" si="129"/>
        <v>0</v>
      </c>
      <c r="F143" s="4">
        <f t="shared" ref="F143" si="142">E143*D143</f>
        <v>0</v>
      </c>
      <c r="G143" s="4">
        <f t="shared" ref="G143" si="143">F143*0.1</f>
        <v>0</v>
      </c>
      <c r="H143" s="5">
        <f t="shared" ref="H143" si="144">SUM(F143,G143)</f>
        <v>0</v>
      </c>
    </row>
    <row r="144" spans="1:8" x14ac:dyDescent="0.25">
      <c r="A144" s="52" t="s">
        <v>36</v>
      </c>
      <c r="B144" s="53"/>
      <c r="C144" s="53"/>
      <c r="D144" s="53"/>
      <c r="E144" s="53"/>
      <c r="F144" s="53"/>
      <c r="G144" s="53"/>
      <c r="H144" s="54"/>
    </row>
    <row r="145" spans="1:8" x14ac:dyDescent="0.25">
      <c r="A145" s="1" t="s">
        <v>37</v>
      </c>
      <c r="B145" s="1">
        <v>2</v>
      </c>
      <c r="C145" s="1" t="s">
        <v>208</v>
      </c>
      <c r="D145" s="1">
        <v>12</v>
      </c>
      <c r="E145" s="17">
        <f>$L$23</f>
        <v>0</v>
      </c>
      <c r="F145" s="4">
        <f t="shared" ref="F145" si="145">E145*D145</f>
        <v>0</v>
      </c>
      <c r="G145" s="4">
        <f t="shared" ref="G145" si="146">F145*0.1</f>
        <v>0</v>
      </c>
      <c r="H145" s="5">
        <f t="shared" ref="H145" si="147">SUM(F145,G145)</f>
        <v>0</v>
      </c>
    </row>
    <row r="146" spans="1:8" x14ac:dyDescent="0.25">
      <c r="A146" s="1" t="s">
        <v>37</v>
      </c>
      <c r="B146" s="1">
        <v>2</v>
      </c>
      <c r="C146" s="1" t="s">
        <v>209</v>
      </c>
      <c r="D146" s="1">
        <v>12</v>
      </c>
      <c r="E146" s="17">
        <f t="shared" ref="E146:E149" si="148">$L$23</f>
        <v>0</v>
      </c>
      <c r="F146" s="4">
        <f t="shared" ref="F146:F147" si="149">E146*D146</f>
        <v>0</v>
      </c>
      <c r="G146" s="4">
        <f t="shared" ref="G146:G147" si="150">F146*0.1</f>
        <v>0</v>
      </c>
      <c r="H146" s="5">
        <f t="shared" ref="H146:H147" si="151">SUM(F146,G146)</f>
        <v>0</v>
      </c>
    </row>
    <row r="147" spans="1:8" x14ac:dyDescent="0.25">
      <c r="A147" s="1" t="s">
        <v>37</v>
      </c>
      <c r="B147" s="1">
        <v>2</v>
      </c>
      <c r="C147" s="1" t="s">
        <v>210</v>
      </c>
      <c r="D147" s="1">
        <v>8</v>
      </c>
      <c r="E147" s="17">
        <f t="shared" si="148"/>
        <v>0</v>
      </c>
      <c r="F147" s="4">
        <f t="shared" si="149"/>
        <v>0</v>
      </c>
      <c r="G147" s="4">
        <f t="shared" si="150"/>
        <v>0</v>
      </c>
      <c r="H147" s="5">
        <f t="shared" si="151"/>
        <v>0</v>
      </c>
    </row>
    <row r="148" spans="1:8" x14ac:dyDescent="0.25">
      <c r="A148" s="1" t="s">
        <v>37</v>
      </c>
      <c r="B148" s="1">
        <v>2</v>
      </c>
      <c r="C148" s="1" t="s">
        <v>211</v>
      </c>
      <c r="D148" s="1">
        <v>8</v>
      </c>
      <c r="E148" s="17">
        <f t="shared" si="148"/>
        <v>0</v>
      </c>
      <c r="F148" s="4">
        <f t="shared" ref="F148" si="152">E148*D148</f>
        <v>0</v>
      </c>
      <c r="G148" s="4">
        <f t="shared" ref="G148" si="153">F148*0.1</f>
        <v>0</v>
      </c>
      <c r="H148" s="5">
        <f t="shared" ref="H148" si="154">SUM(F148,G148)</f>
        <v>0</v>
      </c>
    </row>
    <row r="149" spans="1:8" x14ac:dyDescent="0.25">
      <c r="A149" s="1" t="s">
        <v>37</v>
      </c>
      <c r="B149" s="1">
        <v>2</v>
      </c>
      <c r="C149" s="1" t="s">
        <v>212</v>
      </c>
      <c r="D149" s="1">
        <v>6</v>
      </c>
      <c r="E149" s="17">
        <f t="shared" si="148"/>
        <v>0</v>
      </c>
      <c r="F149" s="4">
        <f t="shared" ref="F149" si="155">E149*D149</f>
        <v>0</v>
      </c>
      <c r="G149" s="4">
        <f t="shared" ref="G149" si="156">F149*0.1</f>
        <v>0</v>
      </c>
      <c r="H149" s="5">
        <f t="shared" ref="H149" si="157">SUM(F149,G149)</f>
        <v>0</v>
      </c>
    </row>
    <row r="150" spans="1:8" x14ac:dyDescent="0.25">
      <c r="A150" s="52" t="s">
        <v>213</v>
      </c>
      <c r="B150" s="53"/>
      <c r="C150" s="53"/>
      <c r="D150" s="53"/>
      <c r="E150" s="53"/>
      <c r="F150" s="53"/>
      <c r="G150" s="53"/>
      <c r="H150" s="54"/>
    </row>
    <row r="151" spans="1:8" x14ac:dyDescent="0.25">
      <c r="A151" s="1" t="s">
        <v>215</v>
      </c>
      <c r="B151" s="1">
        <v>1</v>
      </c>
      <c r="C151" s="1" t="s">
        <v>214</v>
      </c>
      <c r="D151" s="1">
        <v>2</v>
      </c>
      <c r="E151" s="17">
        <f>$M$23</f>
        <v>0</v>
      </c>
      <c r="F151" s="4">
        <f t="shared" ref="F151:F153" si="158">E151*D151</f>
        <v>0</v>
      </c>
      <c r="G151" s="4">
        <f t="shared" ref="G151:G153" si="159">F151*0.1</f>
        <v>0</v>
      </c>
      <c r="H151" s="5">
        <f t="shared" ref="H151:H153" si="160">SUM(F151,G151)</f>
        <v>0</v>
      </c>
    </row>
    <row r="152" spans="1:8" x14ac:dyDescent="0.25">
      <c r="A152" s="1" t="s">
        <v>215</v>
      </c>
      <c r="B152" s="1">
        <v>2</v>
      </c>
      <c r="C152" s="1" t="s">
        <v>216</v>
      </c>
      <c r="D152" s="1">
        <v>6</v>
      </c>
      <c r="E152" s="17">
        <f t="shared" ref="E152:E154" si="161">$M$23</f>
        <v>0</v>
      </c>
      <c r="F152" s="4">
        <f t="shared" si="158"/>
        <v>0</v>
      </c>
      <c r="G152" s="4">
        <f t="shared" si="159"/>
        <v>0</v>
      </c>
      <c r="H152" s="5">
        <f t="shared" si="160"/>
        <v>0</v>
      </c>
    </row>
    <row r="153" spans="1:8" x14ac:dyDescent="0.25">
      <c r="A153" s="1" t="s">
        <v>217</v>
      </c>
      <c r="B153" s="1">
        <v>1</v>
      </c>
      <c r="C153" s="1" t="s">
        <v>218</v>
      </c>
      <c r="D153" s="1">
        <v>1</v>
      </c>
      <c r="E153" s="17">
        <f t="shared" si="161"/>
        <v>0</v>
      </c>
      <c r="F153" s="4">
        <f t="shared" si="158"/>
        <v>0</v>
      </c>
      <c r="G153" s="4">
        <f t="shared" si="159"/>
        <v>0</v>
      </c>
      <c r="H153" s="5">
        <f t="shared" si="160"/>
        <v>0</v>
      </c>
    </row>
    <row r="154" spans="1:8" x14ac:dyDescent="0.25">
      <c r="A154" s="1" t="s">
        <v>215</v>
      </c>
      <c r="B154" s="1" t="s">
        <v>219</v>
      </c>
      <c r="C154" s="1" t="s">
        <v>89</v>
      </c>
      <c r="D154" s="1">
        <v>6</v>
      </c>
      <c r="E154" s="17">
        <f t="shared" si="161"/>
        <v>0</v>
      </c>
      <c r="F154" s="4">
        <f t="shared" ref="F154" si="162">E154*D154</f>
        <v>0</v>
      </c>
      <c r="G154" s="4">
        <f t="shared" ref="G154" si="163">F154*0.1</f>
        <v>0</v>
      </c>
      <c r="H154" s="5">
        <f t="shared" ref="H154" si="164">SUM(F154,G154)</f>
        <v>0</v>
      </c>
    </row>
    <row r="155" spans="1:8" x14ac:dyDescent="0.25">
      <c r="A155" s="52" t="s">
        <v>28</v>
      </c>
      <c r="B155" s="53"/>
      <c r="C155" s="53"/>
      <c r="D155" s="53"/>
      <c r="E155" s="53"/>
      <c r="F155" s="53"/>
      <c r="G155" s="53"/>
      <c r="H155" s="54"/>
    </row>
    <row r="156" spans="1:8" x14ac:dyDescent="0.25">
      <c r="A156" s="7" t="s">
        <v>30</v>
      </c>
      <c r="B156" s="7"/>
      <c r="C156" s="1" t="s">
        <v>79</v>
      </c>
      <c r="D156" s="1">
        <v>20</v>
      </c>
      <c r="E156" s="17">
        <v>3</v>
      </c>
      <c r="F156" s="6"/>
      <c r="G156" s="6"/>
      <c r="H156" s="42">
        <f t="shared" ref="H156:H160" si="165">D156*E156</f>
        <v>60</v>
      </c>
    </row>
    <row r="157" spans="1:8" x14ac:dyDescent="0.25">
      <c r="A157" s="7" t="s">
        <v>31</v>
      </c>
      <c r="B157" s="7"/>
      <c r="C157" s="1" t="s">
        <v>79</v>
      </c>
      <c r="D157" s="1">
        <v>20</v>
      </c>
      <c r="E157" s="17">
        <v>3</v>
      </c>
      <c r="F157" s="6"/>
      <c r="G157" s="6"/>
      <c r="H157" s="42">
        <f t="shared" si="165"/>
        <v>60</v>
      </c>
    </row>
    <row r="158" spans="1:8" x14ac:dyDescent="0.25">
      <c r="A158" s="7" t="s">
        <v>32</v>
      </c>
      <c r="B158" s="7"/>
      <c r="C158" s="1" t="s">
        <v>79</v>
      </c>
      <c r="D158" s="1">
        <v>14</v>
      </c>
      <c r="E158" s="17">
        <v>3</v>
      </c>
      <c r="F158" s="6"/>
      <c r="G158" s="6"/>
      <c r="H158" s="42">
        <f t="shared" si="165"/>
        <v>42</v>
      </c>
    </row>
    <row r="159" spans="1:8" x14ac:dyDescent="0.25">
      <c r="A159" s="7" t="s">
        <v>33</v>
      </c>
      <c r="B159" s="7"/>
      <c r="C159" s="1" t="s">
        <v>79</v>
      </c>
      <c r="D159" s="1">
        <v>15</v>
      </c>
      <c r="E159" s="17">
        <v>3</v>
      </c>
      <c r="F159" s="6"/>
      <c r="G159" s="6"/>
      <c r="H159" s="42">
        <f t="shared" si="165"/>
        <v>45</v>
      </c>
    </row>
    <row r="160" spans="1:8" x14ac:dyDescent="0.25">
      <c r="A160" s="7" t="s">
        <v>34</v>
      </c>
      <c r="B160" s="7"/>
      <c r="C160" s="1" t="s">
        <v>79</v>
      </c>
      <c r="D160" s="1">
        <v>11</v>
      </c>
      <c r="E160" s="17">
        <v>0</v>
      </c>
      <c r="F160" s="6"/>
      <c r="G160" s="6"/>
      <c r="H160" s="42">
        <f t="shared" si="165"/>
        <v>0</v>
      </c>
    </row>
    <row r="161" spans="1:8" x14ac:dyDescent="0.25">
      <c r="A161" s="7" t="s">
        <v>29</v>
      </c>
      <c r="B161" s="7"/>
      <c r="C161" s="1" t="s">
        <v>79</v>
      </c>
      <c r="D161" s="1">
        <v>15</v>
      </c>
      <c r="E161" s="17">
        <v>3</v>
      </c>
      <c r="F161" s="6"/>
      <c r="G161" s="6"/>
      <c r="H161" s="42">
        <f>D161*E161</f>
        <v>45</v>
      </c>
    </row>
    <row r="162" spans="1:8" x14ac:dyDescent="0.25">
      <c r="A162" s="7" t="s">
        <v>91</v>
      </c>
      <c r="B162" s="7"/>
      <c r="C162" s="1" t="s">
        <v>79</v>
      </c>
      <c r="D162" s="1">
        <v>1</v>
      </c>
      <c r="E162" s="17">
        <v>0</v>
      </c>
      <c r="F162" s="6"/>
      <c r="G162" s="6"/>
      <c r="H162" s="42">
        <f>D162*E162</f>
        <v>0</v>
      </c>
    </row>
    <row r="163" spans="1:8" x14ac:dyDescent="0.25">
      <c r="A163" s="7" t="s">
        <v>92</v>
      </c>
      <c r="B163" s="7"/>
      <c r="C163" s="1" t="s">
        <v>79</v>
      </c>
      <c r="D163" s="1">
        <v>11</v>
      </c>
      <c r="E163" s="17">
        <v>3</v>
      </c>
      <c r="F163" s="6"/>
      <c r="G163" s="6"/>
      <c r="H163" s="42">
        <f t="shared" ref="H163" si="166">D163*E163</f>
        <v>33</v>
      </c>
    </row>
    <row r="164" spans="1:8" x14ac:dyDescent="0.25">
      <c r="A164" s="7" t="s">
        <v>93</v>
      </c>
      <c r="B164" s="7"/>
      <c r="C164" s="1" t="s">
        <v>79</v>
      </c>
      <c r="D164" s="1">
        <v>13</v>
      </c>
      <c r="E164" s="17">
        <v>3</v>
      </c>
      <c r="F164" s="6"/>
      <c r="G164" s="6"/>
      <c r="H164" s="42">
        <f t="shared" ref="H164:H165" si="167">D164*E164</f>
        <v>39</v>
      </c>
    </row>
    <row r="165" spans="1:8" x14ac:dyDescent="0.25">
      <c r="A165" s="7" t="s">
        <v>94</v>
      </c>
      <c r="B165" s="7"/>
      <c r="C165" s="1" t="s">
        <v>79</v>
      </c>
      <c r="D165" s="1">
        <v>13</v>
      </c>
      <c r="E165" s="17">
        <v>3</v>
      </c>
      <c r="F165" s="6"/>
      <c r="G165" s="6"/>
      <c r="H165" s="42">
        <f t="shared" si="167"/>
        <v>39</v>
      </c>
    </row>
    <row r="166" spans="1:8" x14ac:dyDescent="0.25">
      <c r="A166" s="7" t="s">
        <v>95</v>
      </c>
      <c r="B166" s="7"/>
      <c r="C166" s="1" t="s">
        <v>79</v>
      </c>
      <c r="D166" s="1">
        <v>10</v>
      </c>
      <c r="E166" s="17">
        <v>3</v>
      </c>
      <c r="F166" s="6"/>
      <c r="G166" s="6"/>
      <c r="H166" s="42">
        <f t="shared" ref="H166" si="168">D166*E166</f>
        <v>30</v>
      </c>
    </row>
    <row r="167" spans="1:8" x14ac:dyDescent="0.25">
      <c r="A167" s="7" t="s">
        <v>96</v>
      </c>
      <c r="B167" s="7"/>
      <c r="C167" s="1" t="s">
        <v>79</v>
      </c>
      <c r="D167" s="1">
        <v>14</v>
      </c>
      <c r="E167" s="17">
        <v>3</v>
      </c>
      <c r="F167" s="6"/>
      <c r="G167" s="6"/>
      <c r="H167" s="42">
        <f t="shared" ref="H167" si="169">D167*E167</f>
        <v>42</v>
      </c>
    </row>
    <row r="168" spans="1:8" x14ac:dyDescent="0.25">
      <c r="A168" s="7" t="s">
        <v>97</v>
      </c>
      <c r="B168" s="7"/>
      <c r="C168" s="1" t="s">
        <v>79</v>
      </c>
      <c r="D168" s="1">
        <v>21</v>
      </c>
      <c r="E168" s="17">
        <v>3</v>
      </c>
      <c r="F168" s="6"/>
      <c r="G168" s="6"/>
      <c r="H168" s="42">
        <f>D168*E168</f>
        <v>63</v>
      </c>
    </row>
    <row r="169" spans="1:8" x14ac:dyDescent="0.25">
      <c r="A169" s="7" t="s">
        <v>98</v>
      </c>
      <c r="B169" s="7"/>
      <c r="C169" s="1" t="s">
        <v>79</v>
      </c>
      <c r="D169" s="1">
        <v>18</v>
      </c>
      <c r="E169" s="17">
        <v>3</v>
      </c>
      <c r="F169" s="6"/>
      <c r="G169" s="6"/>
      <c r="H169" s="42">
        <f t="shared" ref="H169:H170" si="170">D169*E169</f>
        <v>54</v>
      </c>
    </row>
    <row r="170" spans="1:8" x14ac:dyDescent="0.25">
      <c r="A170" s="7" t="s">
        <v>99</v>
      </c>
      <c r="B170" s="7"/>
      <c r="C170" s="1" t="s">
        <v>79</v>
      </c>
      <c r="D170" s="1">
        <v>113</v>
      </c>
      <c r="E170" s="17">
        <v>3</v>
      </c>
      <c r="F170" s="6"/>
      <c r="G170" s="6"/>
      <c r="H170" s="42">
        <f t="shared" si="170"/>
        <v>339</v>
      </c>
    </row>
    <row r="171" spans="1:8" x14ac:dyDescent="0.25">
      <c r="A171" s="7" t="s">
        <v>101</v>
      </c>
      <c r="B171" s="7"/>
      <c r="C171" s="1" t="s">
        <v>79</v>
      </c>
      <c r="D171" s="1">
        <v>12</v>
      </c>
      <c r="E171" s="17">
        <v>3</v>
      </c>
      <c r="F171" s="6"/>
      <c r="G171" s="6"/>
      <c r="H171" s="42">
        <f>D171*E171</f>
        <v>36</v>
      </c>
    </row>
    <row r="172" spans="1:8" x14ac:dyDescent="0.25">
      <c r="A172" s="7" t="s">
        <v>102</v>
      </c>
      <c r="B172" s="7"/>
      <c r="C172" s="1" t="s">
        <v>79</v>
      </c>
      <c r="D172" s="1">
        <v>16</v>
      </c>
      <c r="E172" s="17">
        <v>3</v>
      </c>
      <c r="F172" s="6"/>
      <c r="G172" s="6"/>
      <c r="H172" s="42">
        <f>D172*E172</f>
        <v>48</v>
      </c>
    </row>
    <row r="173" spans="1:8" x14ac:dyDescent="0.25">
      <c r="A173" s="7" t="s">
        <v>103</v>
      </c>
      <c r="B173" s="7"/>
      <c r="C173" s="1" t="s">
        <v>79</v>
      </c>
      <c r="D173" s="1">
        <v>21</v>
      </c>
      <c r="E173" s="17">
        <v>3</v>
      </c>
      <c r="F173" s="6"/>
      <c r="G173" s="6"/>
      <c r="H173" s="42">
        <f>D173*E173</f>
        <v>63</v>
      </c>
    </row>
    <row r="174" spans="1:8" x14ac:dyDescent="0.25">
      <c r="A174" s="7" t="s">
        <v>100</v>
      </c>
      <c r="B174" s="7"/>
      <c r="C174" s="1" t="s">
        <v>79</v>
      </c>
      <c r="D174" s="1">
        <v>73</v>
      </c>
      <c r="E174" s="17">
        <v>3</v>
      </c>
      <c r="F174" s="6"/>
      <c r="G174" s="6"/>
      <c r="H174" s="42">
        <f>D174*E174</f>
        <v>219</v>
      </c>
    </row>
  </sheetData>
  <mergeCells count="13">
    <mergeCell ref="A2:H2"/>
    <mergeCell ref="A47:H47"/>
    <mergeCell ref="A150:H150"/>
    <mergeCell ref="A51:H51"/>
    <mergeCell ref="A144:H144"/>
    <mergeCell ref="J7:Q7"/>
    <mergeCell ref="J16:P16"/>
    <mergeCell ref="A155:H155"/>
    <mergeCell ref="A57:H57"/>
    <mergeCell ref="A91:H91"/>
    <mergeCell ref="A122:H122"/>
    <mergeCell ref="A7:H7"/>
    <mergeCell ref="A131:H13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7"/>
  <sheetViews>
    <sheetView zoomScale="70" zoomScaleNormal="70" workbookViewId="0">
      <pane ySplit="1" topLeftCell="A2" activePane="bottomLeft" state="frozen"/>
      <selection pane="bottomLeft" activeCell="F65" sqref="F65"/>
    </sheetView>
  </sheetViews>
  <sheetFormatPr defaultColWidth="17.5703125" defaultRowHeight="15" x14ac:dyDescent="0.25"/>
  <cols>
    <col min="1" max="1" width="30.7109375" bestFit="1" customWidth="1"/>
    <col min="2" max="2" width="22" bestFit="1" customWidth="1"/>
    <col min="9" max="9" width="6.140625" customWidth="1"/>
  </cols>
  <sheetData>
    <row r="1" spans="1:11" ht="30" x14ac:dyDescent="0.25">
      <c r="A1" s="2" t="s">
        <v>3</v>
      </c>
      <c r="B1" s="3" t="s">
        <v>7</v>
      </c>
      <c r="C1" s="3" t="s">
        <v>35</v>
      </c>
      <c r="D1" s="3" t="s">
        <v>9</v>
      </c>
      <c r="E1" s="3" t="s">
        <v>11</v>
      </c>
    </row>
    <row r="2" spans="1:11" x14ac:dyDescent="0.25">
      <c r="A2" s="55" t="s">
        <v>53</v>
      </c>
      <c r="B2" s="55"/>
      <c r="C2" s="55"/>
      <c r="D2" s="55"/>
      <c r="E2" s="55"/>
    </row>
    <row r="3" spans="1:11" ht="15" customHeight="1" x14ac:dyDescent="0.25">
      <c r="A3" s="1" t="s">
        <v>38</v>
      </c>
      <c r="B3" s="1">
        <v>10</v>
      </c>
      <c r="C3" s="17">
        <f>'FY17 Munitions STRAC'!$N$23</f>
        <v>0</v>
      </c>
      <c r="D3" s="4">
        <f t="shared" ref="D3:D7" si="0">C3*B3</f>
        <v>0</v>
      </c>
      <c r="E3" s="5">
        <f>SUM(D3)</f>
        <v>0</v>
      </c>
      <c r="G3" s="57" t="s">
        <v>69</v>
      </c>
      <c r="H3" s="58"/>
      <c r="I3" s="9"/>
      <c r="J3" s="57" t="s">
        <v>70</v>
      </c>
      <c r="K3" s="58"/>
    </row>
    <row r="4" spans="1:11" x14ac:dyDescent="0.25">
      <c r="A4" s="1" t="s">
        <v>39</v>
      </c>
      <c r="B4" s="1">
        <v>0</v>
      </c>
      <c r="C4" s="17">
        <f>'FY17 Munitions STRAC'!$N$23</f>
        <v>0</v>
      </c>
      <c r="D4" s="4">
        <f t="shared" si="0"/>
        <v>0</v>
      </c>
      <c r="E4" s="5">
        <f t="shared" ref="E4:E7" si="1">SUM(D4)</f>
        <v>0</v>
      </c>
      <c r="G4" s="59"/>
      <c r="H4" s="60"/>
      <c r="I4" s="9"/>
      <c r="J4" s="59"/>
      <c r="K4" s="60"/>
    </row>
    <row r="5" spans="1:11" x14ac:dyDescent="0.25">
      <c r="A5" s="1" t="s">
        <v>40</v>
      </c>
      <c r="B5" s="1">
        <v>0</v>
      </c>
      <c r="C5" s="17">
        <f>'FY17 Munitions STRAC'!$N$23</f>
        <v>0</v>
      </c>
      <c r="D5" s="4">
        <f t="shared" si="0"/>
        <v>0</v>
      </c>
      <c r="E5" s="5">
        <f t="shared" si="1"/>
        <v>0</v>
      </c>
      <c r="G5" s="52" t="s">
        <v>73</v>
      </c>
      <c r="H5" s="54"/>
      <c r="J5" s="52" t="s">
        <v>73</v>
      </c>
      <c r="K5" s="54"/>
    </row>
    <row r="6" spans="1:11" x14ac:dyDescent="0.25">
      <c r="A6" s="1" t="s">
        <v>41</v>
      </c>
      <c r="B6" s="1">
        <v>0</v>
      </c>
      <c r="C6" s="17">
        <f>'FY17 Munitions STRAC'!$N$23</f>
        <v>0</v>
      </c>
      <c r="D6" s="4">
        <f t="shared" si="0"/>
        <v>0</v>
      </c>
      <c r="E6" s="5">
        <f t="shared" si="1"/>
        <v>0</v>
      </c>
      <c r="G6" s="1" t="s">
        <v>38</v>
      </c>
      <c r="H6" s="43">
        <f>SUM($E$3,$E$10,$E$23)</f>
        <v>0</v>
      </c>
      <c r="J6" s="1" t="s">
        <v>38</v>
      </c>
      <c r="K6" s="43">
        <f>SUM($E$3,$E$10,$E$23,$E$16,$E$29)</f>
        <v>0</v>
      </c>
    </row>
    <row r="7" spans="1:11" x14ac:dyDescent="0.25">
      <c r="A7" s="1" t="s">
        <v>42</v>
      </c>
      <c r="B7" s="1">
        <v>30</v>
      </c>
      <c r="C7" s="17">
        <f>'FY17 Munitions STRAC'!$N$23</f>
        <v>0</v>
      </c>
      <c r="D7" s="4">
        <f t="shared" si="0"/>
        <v>0</v>
      </c>
      <c r="E7" s="5">
        <f t="shared" si="1"/>
        <v>0</v>
      </c>
      <c r="G7" s="1" t="s">
        <v>39</v>
      </c>
      <c r="H7" s="43">
        <f>SUM($E$11,$E$24)</f>
        <v>0</v>
      </c>
      <c r="J7" s="1" t="s">
        <v>39</v>
      </c>
      <c r="K7" s="43">
        <f>SUM($E$11,$E$24,$E$17,$E$30)</f>
        <v>0</v>
      </c>
    </row>
    <row r="8" spans="1:11" x14ac:dyDescent="0.25">
      <c r="A8" s="55" t="s">
        <v>51</v>
      </c>
      <c r="B8" s="55"/>
      <c r="C8" s="55"/>
      <c r="D8" s="55"/>
      <c r="E8" s="55"/>
      <c r="G8" s="1" t="s">
        <v>40</v>
      </c>
      <c r="H8" s="43">
        <f>SUM($E$12,$E$25)</f>
        <v>0</v>
      </c>
      <c r="J8" s="1" t="s">
        <v>40</v>
      </c>
      <c r="K8" s="43">
        <f>SUM($E$12,$E$25,$E$18,$E$31)</f>
        <v>0</v>
      </c>
    </row>
    <row r="9" spans="1:11" x14ac:dyDescent="0.25">
      <c r="A9" s="56" t="s">
        <v>65</v>
      </c>
      <c r="B9" s="56"/>
      <c r="C9" s="56"/>
      <c r="D9" s="56"/>
      <c r="E9" s="56"/>
      <c r="G9" s="1" t="s">
        <v>41</v>
      </c>
      <c r="H9" s="43">
        <f>SUM($E$13,$E$26)</f>
        <v>0</v>
      </c>
      <c r="J9" s="1" t="s">
        <v>41</v>
      </c>
      <c r="K9" s="43">
        <f>SUM($E$13,$E$26,$E$19,$E$32)</f>
        <v>0</v>
      </c>
    </row>
    <row r="10" spans="1:11" x14ac:dyDescent="0.25">
      <c r="A10" s="1" t="s">
        <v>38</v>
      </c>
      <c r="B10" s="1">
        <v>29</v>
      </c>
      <c r="C10" s="17">
        <f>'FY17 Munitions STRAC'!$N$23</f>
        <v>0</v>
      </c>
      <c r="D10" s="4">
        <f t="shared" ref="D10:D14" si="2">C10*B10</f>
        <v>0</v>
      </c>
      <c r="E10" s="5">
        <f>SUM(D10)</f>
        <v>0</v>
      </c>
      <c r="G10" s="1" t="s">
        <v>42</v>
      </c>
      <c r="H10" s="43">
        <f>SUM($E$7,$E$14,$E$27)</f>
        <v>0</v>
      </c>
      <c r="J10" s="1" t="s">
        <v>42</v>
      </c>
      <c r="K10" s="43">
        <f>SUM($E$7,$E$14,$E$27,$E$20,$E$33)</f>
        <v>0</v>
      </c>
    </row>
    <row r="11" spans="1:11" x14ac:dyDescent="0.25">
      <c r="A11" s="1" t="s">
        <v>39</v>
      </c>
      <c r="B11" s="1">
        <v>6</v>
      </c>
      <c r="C11" s="17">
        <f>'FY17 Munitions STRAC'!$N$23</f>
        <v>0</v>
      </c>
      <c r="D11" s="4">
        <f t="shared" si="2"/>
        <v>0</v>
      </c>
      <c r="E11" s="5">
        <f t="shared" ref="E11:E93" si="3">SUM(D11)</f>
        <v>0</v>
      </c>
      <c r="G11" s="52" t="s">
        <v>74</v>
      </c>
      <c r="H11" s="54"/>
      <c r="J11" s="52" t="s">
        <v>74</v>
      </c>
      <c r="K11" s="54"/>
    </row>
    <row r="12" spans="1:11" x14ac:dyDescent="0.25">
      <c r="A12" s="1" t="s">
        <v>40</v>
      </c>
      <c r="B12" s="1">
        <v>4</v>
      </c>
      <c r="C12" s="17">
        <f>'FY17 Munitions STRAC'!$N$23</f>
        <v>0</v>
      </c>
      <c r="D12" s="4">
        <f t="shared" si="2"/>
        <v>0</v>
      </c>
      <c r="E12" s="5">
        <f t="shared" si="3"/>
        <v>0</v>
      </c>
      <c r="G12" s="1" t="s">
        <v>57</v>
      </c>
      <c r="H12" s="43">
        <f>SUM($E$35,$E$42,$E$55)</f>
        <v>0</v>
      </c>
      <c r="J12" s="1" t="s">
        <v>57</v>
      </c>
      <c r="K12" s="43">
        <f>SUM($E$35,$E$42,$E$55,$E$48,$E$61)</f>
        <v>0</v>
      </c>
    </row>
    <row r="13" spans="1:11" x14ac:dyDescent="0.25">
      <c r="A13" s="1" t="s">
        <v>41</v>
      </c>
      <c r="B13" s="1">
        <v>4</v>
      </c>
      <c r="C13" s="17">
        <f>'FY17 Munitions STRAC'!$N$23</f>
        <v>0</v>
      </c>
      <c r="D13" s="4">
        <f t="shared" si="2"/>
        <v>0</v>
      </c>
      <c r="E13" s="5">
        <f t="shared" si="3"/>
        <v>0</v>
      </c>
      <c r="G13" s="1" t="s">
        <v>58</v>
      </c>
      <c r="H13" s="43">
        <f>SUM($E$36,$E$43,$E$56)</f>
        <v>0</v>
      </c>
      <c r="J13" s="1" t="s">
        <v>58</v>
      </c>
      <c r="K13" s="43">
        <f>SUM($E$36,$E$43,$E$56,$E$49,$E$62)</f>
        <v>0</v>
      </c>
    </row>
    <row r="14" spans="1:11" x14ac:dyDescent="0.25">
      <c r="A14" s="1" t="s">
        <v>42</v>
      </c>
      <c r="B14" s="1">
        <v>29</v>
      </c>
      <c r="C14" s="17">
        <f>'FY17 Munitions STRAC'!$N$23</f>
        <v>0</v>
      </c>
      <c r="D14" s="4">
        <f t="shared" si="2"/>
        <v>0</v>
      </c>
      <c r="E14" s="5">
        <f t="shared" si="3"/>
        <v>0</v>
      </c>
      <c r="G14" s="1" t="s">
        <v>59</v>
      </c>
      <c r="H14" s="43">
        <f>SUM($E$44,$E$57)</f>
        <v>0</v>
      </c>
      <c r="J14" s="1" t="s">
        <v>59</v>
      </c>
      <c r="K14" s="43">
        <f>SUM($E$44,$E$57,$E$50,$E$63)</f>
        <v>0</v>
      </c>
    </row>
    <row r="15" spans="1:11" x14ac:dyDescent="0.25">
      <c r="A15" s="56" t="s">
        <v>66</v>
      </c>
      <c r="B15" s="56"/>
      <c r="C15" s="56"/>
      <c r="D15" s="56"/>
      <c r="E15" s="56"/>
      <c r="G15" s="1" t="s">
        <v>60</v>
      </c>
      <c r="H15" s="43">
        <f>SUM($E$45,$E$58)</f>
        <v>0</v>
      </c>
      <c r="J15" s="1" t="s">
        <v>60</v>
      </c>
      <c r="K15" s="43">
        <f>SUM($E$45,$E$58,E64,E51)</f>
        <v>0</v>
      </c>
    </row>
    <row r="16" spans="1:11" x14ac:dyDescent="0.25">
      <c r="A16" s="1" t="s">
        <v>38</v>
      </c>
      <c r="B16" s="1">
        <v>49</v>
      </c>
      <c r="C16" s="17">
        <f>'FY17 Munitions STRAC'!$N$23</f>
        <v>0</v>
      </c>
      <c r="D16" s="4">
        <f t="shared" ref="D16:D20" si="4">C16*B16</f>
        <v>0</v>
      </c>
      <c r="E16" s="8">
        <f>SUM(D16)</f>
        <v>0</v>
      </c>
      <c r="G16" s="1" t="s">
        <v>61</v>
      </c>
      <c r="H16" s="43">
        <f>SUM($E$39,$E$46,$E$59)</f>
        <v>0</v>
      </c>
      <c r="J16" s="1" t="s">
        <v>61</v>
      </c>
      <c r="K16" s="43">
        <f>SUM($E$39,$E$46,$E$59,$E$52,$E$65)</f>
        <v>0</v>
      </c>
    </row>
    <row r="17" spans="1:11" x14ac:dyDescent="0.25">
      <c r="A17" s="1" t="s">
        <v>39</v>
      </c>
      <c r="B17" s="1">
        <v>13</v>
      </c>
      <c r="C17" s="17">
        <f>'FY17 Munitions STRAC'!$N$23</f>
        <v>0</v>
      </c>
      <c r="D17" s="4">
        <f t="shared" si="4"/>
        <v>0</v>
      </c>
      <c r="E17" s="8">
        <f t="shared" si="3"/>
        <v>0</v>
      </c>
      <c r="G17" s="52" t="s">
        <v>75</v>
      </c>
      <c r="H17" s="54"/>
      <c r="J17" s="52" t="s">
        <v>75</v>
      </c>
      <c r="K17" s="54"/>
    </row>
    <row r="18" spans="1:11" x14ac:dyDescent="0.25">
      <c r="A18" s="1" t="s">
        <v>40</v>
      </c>
      <c r="B18" s="1">
        <v>4</v>
      </c>
      <c r="C18" s="17">
        <f>'FY17 Munitions STRAC'!$N$23</f>
        <v>0</v>
      </c>
      <c r="D18" s="4">
        <f t="shared" si="4"/>
        <v>0</v>
      </c>
      <c r="E18" s="8">
        <f t="shared" si="3"/>
        <v>0</v>
      </c>
      <c r="G18" s="1" t="s">
        <v>12</v>
      </c>
      <c r="H18" s="43">
        <f>SUM($E$67,$E$74,$E$87)</f>
        <v>0</v>
      </c>
      <c r="J18" s="1" t="s">
        <v>12</v>
      </c>
      <c r="K18" s="43">
        <f>SUM($E$67,$E$74,$E$87,$E$80,$E$93)</f>
        <v>0</v>
      </c>
    </row>
    <row r="19" spans="1:11" x14ac:dyDescent="0.25">
      <c r="A19" s="1" t="s">
        <v>41</v>
      </c>
      <c r="B19" s="1">
        <v>4</v>
      </c>
      <c r="C19" s="17">
        <f>'FY17 Munitions STRAC'!$N$23</f>
        <v>0</v>
      </c>
      <c r="D19" s="4">
        <f t="shared" si="4"/>
        <v>0</v>
      </c>
      <c r="E19" s="8">
        <f t="shared" si="3"/>
        <v>0</v>
      </c>
      <c r="G19" s="1" t="s">
        <v>13</v>
      </c>
      <c r="H19" s="43">
        <f>SUM($E$75,$E$88)</f>
        <v>0</v>
      </c>
      <c r="J19" s="1" t="s">
        <v>13</v>
      </c>
      <c r="K19" s="43">
        <f>SUM($E$75,$E$88,$E$81,$E$94)</f>
        <v>0</v>
      </c>
    </row>
    <row r="20" spans="1:11" x14ac:dyDescent="0.25">
      <c r="A20" s="1" t="s">
        <v>42</v>
      </c>
      <c r="B20" s="1">
        <v>44</v>
      </c>
      <c r="C20" s="17">
        <f>'FY17 Munitions STRAC'!$N$23</f>
        <v>0</v>
      </c>
      <c r="D20" s="4">
        <f t="shared" si="4"/>
        <v>0</v>
      </c>
      <c r="E20" s="8">
        <f t="shared" si="3"/>
        <v>0</v>
      </c>
      <c r="G20" s="1" t="s">
        <v>14</v>
      </c>
      <c r="H20" s="43">
        <f>SUM($E$76,$E$89)</f>
        <v>0</v>
      </c>
      <c r="J20" s="1" t="s">
        <v>14</v>
      </c>
      <c r="K20" s="43">
        <f>SUM($E$76,$E$89,$E$82,$E$95)</f>
        <v>0</v>
      </c>
    </row>
    <row r="21" spans="1:11" x14ac:dyDescent="0.25">
      <c r="A21" s="55" t="s">
        <v>52</v>
      </c>
      <c r="B21" s="55"/>
      <c r="C21" s="55"/>
      <c r="D21" s="55"/>
      <c r="E21" s="55"/>
      <c r="G21" s="1" t="s">
        <v>15</v>
      </c>
      <c r="H21" s="43">
        <f>SUM($E$77,$E$90)</f>
        <v>0</v>
      </c>
      <c r="J21" s="1" t="s">
        <v>15</v>
      </c>
      <c r="K21" s="43">
        <f>SUM($E$77,$E$90,E83,E96)</f>
        <v>0</v>
      </c>
    </row>
    <row r="22" spans="1:11" x14ac:dyDescent="0.25">
      <c r="A22" s="56" t="s">
        <v>65</v>
      </c>
      <c r="B22" s="56"/>
      <c r="C22" s="56"/>
      <c r="D22" s="56"/>
      <c r="E22" s="56"/>
      <c r="G22" s="1" t="s">
        <v>16</v>
      </c>
      <c r="H22" s="43">
        <f>SUM($E$71,$E$78,$E$91)</f>
        <v>0</v>
      </c>
      <c r="J22" s="1" t="s">
        <v>16</v>
      </c>
      <c r="K22" s="43">
        <f>SUM($E$71,$E$78,$E$91,$E$84,$E$97)</f>
        <v>0</v>
      </c>
    </row>
    <row r="23" spans="1:11" x14ac:dyDescent="0.25">
      <c r="A23" s="1" t="s">
        <v>38</v>
      </c>
      <c r="B23" s="1">
        <v>29</v>
      </c>
      <c r="C23" s="17">
        <f>'FY17 Munitions STRAC'!$N$23</f>
        <v>0</v>
      </c>
      <c r="D23" s="4">
        <f t="shared" ref="D23:D27" si="5">C23*B23</f>
        <v>0</v>
      </c>
      <c r="E23" s="5">
        <f t="shared" si="3"/>
        <v>0</v>
      </c>
    </row>
    <row r="24" spans="1:11" x14ac:dyDescent="0.25">
      <c r="A24" s="1" t="s">
        <v>39</v>
      </c>
      <c r="B24" s="1">
        <v>6</v>
      </c>
      <c r="C24" s="17">
        <f>'FY17 Munitions STRAC'!$N$23</f>
        <v>0</v>
      </c>
      <c r="D24" s="4">
        <f t="shared" si="5"/>
        <v>0</v>
      </c>
      <c r="E24" s="5">
        <f t="shared" si="3"/>
        <v>0</v>
      </c>
    </row>
    <row r="25" spans="1:11" x14ac:dyDescent="0.25">
      <c r="A25" s="1" t="s">
        <v>40</v>
      </c>
      <c r="B25" s="1">
        <v>4</v>
      </c>
      <c r="C25" s="17">
        <f>'FY17 Munitions STRAC'!$N$23</f>
        <v>0</v>
      </c>
      <c r="D25" s="4">
        <f t="shared" si="5"/>
        <v>0</v>
      </c>
      <c r="E25" s="5">
        <f t="shared" si="3"/>
        <v>0</v>
      </c>
    </row>
    <row r="26" spans="1:11" x14ac:dyDescent="0.25">
      <c r="A26" s="1" t="s">
        <v>41</v>
      </c>
      <c r="B26" s="1">
        <v>4</v>
      </c>
      <c r="C26" s="17">
        <f>'FY17 Munitions STRAC'!$N$23</f>
        <v>0</v>
      </c>
      <c r="D26" s="4">
        <f t="shared" si="5"/>
        <v>0</v>
      </c>
      <c r="E26" s="5">
        <f t="shared" si="3"/>
        <v>0</v>
      </c>
    </row>
    <row r="27" spans="1:11" x14ac:dyDescent="0.25">
      <c r="A27" s="1" t="s">
        <v>42</v>
      </c>
      <c r="B27" s="1">
        <v>29</v>
      </c>
      <c r="C27" s="17">
        <f>'FY17 Munitions STRAC'!$N$23</f>
        <v>0</v>
      </c>
      <c r="D27" s="4">
        <f t="shared" si="5"/>
        <v>0</v>
      </c>
      <c r="E27" s="5">
        <f t="shared" si="3"/>
        <v>0</v>
      </c>
    </row>
    <row r="28" spans="1:11" x14ac:dyDescent="0.25">
      <c r="A28" s="56" t="s">
        <v>66</v>
      </c>
      <c r="B28" s="56"/>
      <c r="C28" s="56"/>
      <c r="D28" s="56"/>
      <c r="E28" s="56"/>
    </row>
    <row r="29" spans="1:11" x14ac:dyDescent="0.25">
      <c r="A29" s="1" t="s">
        <v>38</v>
      </c>
      <c r="B29" s="1">
        <v>49</v>
      </c>
      <c r="C29" s="17">
        <f>'FY17 Munitions STRAC'!$N$23</f>
        <v>0</v>
      </c>
      <c r="D29" s="4">
        <f t="shared" ref="D29:D33" si="6">C29*B29</f>
        <v>0</v>
      </c>
      <c r="E29" s="8">
        <f>SUM(D29)</f>
        <v>0</v>
      </c>
    </row>
    <row r="30" spans="1:11" x14ac:dyDescent="0.25">
      <c r="A30" s="1" t="s">
        <v>39</v>
      </c>
      <c r="B30" s="1">
        <v>13</v>
      </c>
      <c r="C30" s="17">
        <f>'FY17 Munitions STRAC'!$N$23</f>
        <v>0</v>
      </c>
      <c r="D30" s="4">
        <f t="shared" si="6"/>
        <v>0</v>
      </c>
      <c r="E30" s="8">
        <f t="shared" si="3"/>
        <v>0</v>
      </c>
    </row>
    <row r="31" spans="1:11" x14ac:dyDescent="0.25">
      <c r="A31" s="1" t="s">
        <v>40</v>
      </c>
      <c r="B31" s="1">
        <v>4</v>
      </c>
      <c r="C31" s="17">
        <f>'FY17 Munitions STRAC'!$N$23</f>
        <v>0</v>
      </c>
      <c r="D31" s="4">
        <f t="shared" si="6"/>
        <v>0</v>
      </c>
      <c r="E31" s="8">
        <f t="shared" si="3"/>
        <v>0</v>
      </c>
    </row>
    <row r="32" spans="1:11" x14ac:dyDescent="0.25">
      <c r="A32" s="1" t="s">
        <v>41</v>
      </c>
      <c r="B32" s="1">
        <v>4</v>
      </c>
      <c r="C32" s="17">
        <f>'FY17 Munitions STRAC'!$N$23</f>
        <v>0</v>
      </c>
      <c r="D32" s="4">
        <f t="shared" si="6"/>
        <v>0</v>
      </c>
      <c r="E32" s="8">
        <f t="shared" si="3"/>
        <v>0</v>
      </c>
    </row>
    <row r="33" spans="1:5" x14ac:dyDescent="0.25">
      <c r="A33" s="1" t="s">
        <v>42</v>
      </c>
      <c r="B33" s="1">
        <v>44</v>
      </c>
      <c r="C33" s="17">
        <f>'FY17 Munitions STRAC'!$N$23</f>
        <v>0</v>
      </c>
      <c r="D33" s="4">
        <f t="shared" si="6"/>
        <v>0</v>
      </c>
      <c r="E33" s="8">
        <f t="shared" si="3"/>
        <v>0</v>
      </c>
    </row>
    <row r="34" spans="1:5" x14ac:dyDescent="0.25">
      <c r="A34" s="52" t="s">
        <v>62</v>
      </c>
      <c r="B34" s="53"/>
      <c r="C34" s="53"/>
      <c r="D34" s="53"/>
      <c r="E34" s="54"/>
    </row>
    <row r="35" spans="1:5" x14ac:dyDescent="0.25">
      <c r="A35" s="1" t="s">
        <v>57</v>
      </c>
      <c r="B35" s="1">
        <v>10</v>
      </c>
      <c r="C35" s="17">
        <f>'FY17 Munitions STRAC'!$O$23</f>
        <v>0</v>
      </c>
      <c r="D35" s="4">
        <f t="shared" ref="D35:D39" si="7">C35*B35</f>
        <v>0</v>
      </c>
      <c r="E35" s="5">
        <f>SUM(D35)</f>
        <v>0</v>
      </c>
    </row>
    <row r="36" spans="1:5" x14ac:dyDescent="0.25">
      <c r="A36" s="1" t="s">
        <v>58</v>
      </c>
      <c r="B36" s="1">
        <v>0</v>
      </c>
      <c r="C36" s="17">
        <f>'FY17 Munitions STRAC'!$O$23</f>
        <v>0</v>
      </c>
      <c r="D36" s="4">
        <f t="shared" si="7"/>
        <v>0</v>
      </c>
      <c r="E36" s="5">
        <f t="shared" ref="E36:E39" si="8">SUM(D36)</f>
        <v>0</v>
      </c>
    </row>
    <row r="37" spans="1:5" x14ac:dyDescent="0.25">
      <c r="A37" s="1" t="s">
        <v>59</v>
      </c>
      <c r="B37" s="1">
        <v>0</v>
      </c>
      <c r="C37" s="17">
        <f>'FY17 Munitions STRAC'!$O$23</f>
        <v>0</v>
      </c>
      <c r="D37" s="4">
        <f t="shared" si="7"/>
        <v>0</v>
      </c>
      <c r="E37" s="5">
        <f t="shared" si="8"/>
        <v>0</v>
      </c>
    </row>
    <row r="38" spans="1:5" x14ac:dyDescent="0.25">
      <c r="A38" s="1" t="s">
        <v>60</v>
      </c>
      <c r="B38" s="1">
        <v>0</v>
      </c>
      <c r="C38" s="17">
        <f>'FY17 Munitions STRAC'!$O$23</f>
        <v>0</v>
      </c>
      <c r="D38" s="4">
        <f t="shared" si="7"/>
        <v>0</v>
      </c>
      <c r="E38" s="5">
        <f t="shared" si="8"/>
        <v>0</v>
      </c>
    </row>
    <row r="39" spans="1:5" x14ac:dyDescent="0.25">
      <c r="A39" s="1" t="s">
        <v>61</v>
      </c>
      <c r="B39" s="1">
        <v>30</v>
      </c>
      <c r="C39" s="17">
        <f>'FY17 Munitions STRAC'!$O$23</f>
        <v>0</v>
      </c>
      <c r="D39" s="4">
        <f t="shared" si="7"/>
        <v>0</v>
      </c>
      <c r="E39" s="5">
        <f t="shared" si="8"/>
        <v>0</v>
      </c>
    </row>
    <row r="40" spans="1:5" x14ac:dyDescent="0.25">
      <c r="A40" s="52" t="s">
        <v>63</v>
      </c>
      <c r="B40" s="53"/>
      <c r="C40" s="53"/>
      <c r="D40" s="53"/>
      <c r="E40" s="54"/>
    </row>
    <row r="41" spans="1:5" x14ac:dyDescent="0.25">
      <c r="A41" s="56" t="s">
        <v>67</v>
      </c>
      <c r="B41" s="56"/>
      <c r="C41" s="56"/>
      <c r="D41" s="56"/>
      <c r="E41" s="56"/>
    </row>
    <row r="42" spans="1:5" x14ac:dyDescent="0.25">
      <c r="A42" s="1" t="s">
        <v>57</v>
      </c>
      <c r="B42" s="1">
        <v>29</v>
      </c>
      <c r="C42" s="17">
        <f>'FY17 Munitions STRAC'!$O$23</f>
        <v>0</v>
      </c>
      <c r="D42" s="4">
        <f t="shared" ref="D42:D46" si="9">C42*B42</f>
        <v>0</v>
      </c>
      <c r="E42" s="5">
        <f>SUM(D42)</f>
        <v>0</v>
      </c>
    </row>
    <row r="43" spans="1:5" x14ac:dyDescent="0.25">
      <c r="A43" s="1" t="s">
        <v>58</v>
      </c>
      <c r="B43" s="1">
        <v>6</v>
      </c>
      <c r="C43" s="17">
        <f>'FY17 Munitions STRAC'!$O$23</f>
        <v>0</v>
      </c>
      <c r="D43" s="4">
        <f t="shared" si="9"/>
        <v>0</v>
      </c>
      <c r="E43" s="5">
        <f t="shared" ref="E43:E46" si="10">SUM(D43)</f>
        <v>0</v>
      </c>
    </row>
    <row r="44" spans="1:5" x14ac:dyDescent="0.25">
      <c r="A44" s="1" t="s">
        <v>59</v>
      </c>
      <c r="B44" s="1">
        <v>4</v>
      </c>
      <c r="C44" s="17">
        <f>'FY17 Munitions STRAC'!$O$23</f>
        <v>0</v>
      </c>
      <c r="D44" s="4">
        <f t="shared" si="9"/>
        <v>0</v>
      </c>
      <c r="E44" s="5">
        <f t="shared" si="10"/>
        <v>0</v>
      </c>
    </row>
    <row r="45" spans="1:5" x14ac:dyDescent="0.25">
      <c r="A45" s="1" t="s">
        <v>60</v>
      </c>
      <c r="B45" s="1">
        <v>4</v>
      </c>
      <c r="C45" s="17">
        <f>'FY17 Munitions STRAC'!$O$23</f>
        <v>0</v>
      </c>
      <c r="D45" s="4">
        <f t="shared" si="9"/>
        <v>0</v>
      </c>
      <c r="E45" s="5">
        <f t="shared" si="10"/>
        <v>0</v>
      </c>
    </row>
    <row r="46" spans="1:5" x14ac:dyDescent="0.25">
      <c r="A46" s="1" t="s">
        <v>61</v>
      </c>
      <c r="B46" s="1">
        <v>29</v>
      </c>
      <c r="C46" s="17">
        <f>'FY17 Munitions STRAC'!$O$23</f>
        <v>0</v>
      </c>
      <c r="D46" s="4">
        <f t="shared" si="9"/>
        <v>0</v>
      </c>
      <c r="E46" s="5">
        <f t="shared" si="10"/>
        <v>0</v>
      </c>
    </row>
    <row r="47" spans="1:5" x14ac:dyDescent="0.25">
      <c r="A47" s="56" t="s">
        <v>68</v>
      </c>
      <c r="B47" s="56"/>
      <c r="C47" s="56"/>
      <c r="D47" s="56"/>
      <c r="E47" s="56"/>
    </row>
    <row r="48" spans="1:5" x14ac:dyDescent="0.25">
      <c r="A48" s="1" t="s">
        <v>57</v>
      </c>
      <c r="B48" s="1">
        <v>49</v>
      </c>
      <c r="C48" s="17">
        <f>'FY17 Munitions STRAC'!$O$23</f>
        <v>0</v>
      </c>
      <c r="D48" s="4">
        <f t="shared" ref="D48:D52" si="11">C48*B48</f>
        <v>0</v>
      </c>
      <c r="E48" s="8">
        <f>SUM(D48)</f>
        <v>0</v>
      </c>
    </row>
    <row r="49" spans="1:5" x14ac:dyDescent="0.25">
      <c r="A49" s="1" t="s">
        <v>58</v>
      </c>
      <c r="B49" s="1">
        <v>13</v>
      </c>
      <c r="C49" s="17">
        <f>'FY17 Munitions STRAC'!$O$23</f>
        <v>0</v>
      </c>
      <c r="D49" s="4">
        <f t="shared" si="11"/>
        <v>0</v>
      </c>
      <c r="E49" s="8">
        <f t="shared" ref="E49:E52" si="12">SUM(D49)</f>
        <v>0</v>
      </c>
    </row>
    <row r="50" spans="1:5" x14ac:dyDescent="0.25">
      <c r="A50" s="1" t="s">
        <v>59</v>
      </c>
      <c r="B50" s="1">
        <v>4</v>
      </c>
      <c r="C50" s="17">
        <f>'FY17 Munitions STRAC'!$O$23</f>
        <v>0</v>
      </c>
      <c r="D50" s="4">
        <f t="shared" si="11"/>
        <v>0</v>
      </c>
      <c r="E50" s="8">
        <f t="shared" si="12"/>
        <v>0</v>
      </c>
    </row>
    <row r="51" spans="1:5" x14ac:dyDescent="0.25">
      <c r="A51" s="1" t="s">
        <v>60</v>
      </c>
      <c r="B51" s="1">
        <v>4</v>
      </c>
      <c r="C51" s="17">
        <f>'FY17 Munitions STRAC'!$O$23</f>
        <v>0</v>
      </c>
      <c r="D51" s="4">
        <f t="shared" si="11"/>
        <v>0</v>
      </c>
      <c r="E51" s="8">
        <f t="shared" si="12"/>
        <v>0</v>
      </c>
    </row>
    <row r="52" spans="1:5" x14ac:dyDescent="0.25">
      <c r="A52" s="1" t="s">
        <v>61</v>
      </c>
      <c r="B52" s="1">
        <v>44</v>
      </c>
      <c r="C52" s="17">
        <f>'FY17 Munitions STRAC'!$O$23</f>
        <v>0</v>
      </c>
      <c r="D52" s="4">
        <f t="shared" si="11"/>
        <v>0</v>
      </c>
      <c r="E52" s="8">
        <f t="shared" si="12"/>
        <v>0</v>
      </c>
    </row>
    <row r="53" spans="1:5" x14ac:dyDescent="0.25">
      <c r="A53" s="52" t="s">
        <v>64</v>
      </c>
      <c r="B53" s="53"/>
      <c r="C53" s="53"/>
      <c r="D53" s="53"/>
      <c r="E53" s="54"/>
    </row>
    <row r="54" spans="1:5" x14ac:dyDescent="0.25">
      <c r="A54" s="56" t="s">
        <v>67</v>
      </c>
      <c r="B54" s="56"/>
      <c r="C54" s="56"/>
      <c r="D54" s="56"/>
      <c r="E54" s="56"/>
    </row>
    <row r="55" spans="1:5" x14ac:dyDescent="0.25">
      <c r="A55" s="1" t="s">
        <v>57</v>
      </c>
      <c r="B55" s="1">
        <v>29</v>
      </c>
      <c r="C55" s="17">
        <f>'FY17 Munitions STRAC'!$O$23</f>
        <v>0</v>
      </c>
      <c r="D55" s="4">
        <f t="shared" ref="D55:D59" si="13">C55*B55</f>
        <v>0</v>
      </c>
      <c r="E55" s="5">
        <f>SUM(D55)</f>
        <v>0</v>
      </c>
    </row>
    <row r="56" spans="1:5" x14ac:dyDescent="0.25">
      <c r="A56" s="1" t="s">
        <v>58</v>
      </c>
      <c r="B56" s="1">
        <v>6</v>
      </c>
      <c r="C56" s="17">
        <f>'FY17 Munitions STRAC'!$O$23</f>
        <v>0</v>
      </c>
      <c r="D56" s="4">
        <f t="shared" si="13"/>
        <v>0</v>
      </c>
      <c r="E56" s="5">
        <f t="shared" ref="E56:E59" si="14">SUM(D56)</f>
        <v>0</v>
      </c>
    </row>
    <row r="57" spans="1:5" x14ac:dyDescent="0.25">
      <c r="A57" s="1" t="s">
        <v>59</v>
      </c>
      <c r="B57" s="1">
        <v>4</v>
      </c>
      <c r="C57" s="17">
        <f>'FY17 Munitions STRAC'!$O$23</f>
        <v>0</v>
      </c>
      <c r="D57" s="4">
        <f t="shared" si="13"/>
        <v>0</v>
      </c>
      <c r="E57" s="5">
        <f t="shared" si="14"/>
        <v>0</v>
      </c>
    </row>
    <row r="58" spans="1:5" x14ac:dyDescent="0.25">
      <c r="A58" s="1" t="s">
        <v>60</v>
      </c>
      <c r="B58" s="1">
        <v>4</v>
      </c>
      <c r="C58" s="17">
        <f>'FY17 Munitions STRAC'!$O$23</f>
        <v>0</v>
      </c>
      <c r="D58" s="4">
        <f t="shared" si="13"/>
        <v>0</v>
      </c>
      <c r="E58" s="5">
        <f t="shared" si="14"/>
        <v>0</v>
      </c>
    </row>
    <row r="59" spans="1:5" x14ac:dyDescent="0.25">
      <c r="A59" s="1" t="s">
        <v>61</v>
      </c>
      <c r="B59" s="1">
        <v>29</v>
      </c>
      <c r="C59" s="17">
        <f>'FY17 Munitions STRAC'!$O$23</f>
        <v>0</v>
      </c>
      <c r="D59" s="4">
        <f t="shared" si="13"/>
        <v>0</v>
      </c>
      <c r="E59" s="5">
        <f t="shared" si="14"/>
        <v>0</v>
      </c>
    </row>
    <row r="60" spans="1:5" x14ac:dyDescent="0.25">
      <c r="A60" s="56" t="s">
        <v>68</v>
      </c>
      <c r="B60" s="56"/>
      <c r="C60" s="56"/>
      <c r="D60" s="56"/>
      <c r="E60" s="56"/>
    </row>
    <row r="61" spans="1:5" x14ac:dyDescent="0.25">
      <c r="A61" s="1" t="s">
        <v>57</v>
      </c>
      <c r="B61" s="1">
        <v>49</v>
      </c>
      <c r="C61" s="17">
        <f>'FY17 Munitions STRAC'!$O$23</f>
        <v>0</v>
      </c>
      <c r="D61" s="4">
        <f t="shared" ref="D61:D65" si="15">C61*B61</f>
        <v>0</v>
      </c>
      <c r="E61" s="8">
        <f>SUM(D61)</f>
        <v>0</v>
      </c>
    </row>
    <row r="62" spans="1:5" x14ac:dyDescent="0.25">
      <c r="A62" s="1" t="s">
        <v>58</v>
      </c>
      <c r="B62" s="1">
        <v>13</v>
      </c>
      <c r="C62" s="17">
        <f>'FY17 Munitions STRAC'!$O$23</f>
        <v>0</v>
      </c>
      <c r="D62" s="4">
        <f t="shared" si="15"/>
        <v>0</v>
      </c>
      <c r="E62" s="8">
        <f t="shared" ref="E62:E65" si="16">SUM(D62)</f>
        <v>0</v>
      </c>
    </row>
    <row r="63" spans="1:5" x14ac:dyDescent="0.25">
      <c r="A63" s="1" t="s">
        <v>59</v>
      </c>
      <c r="B63" s="1">
        <v>4</v>
      </c>
      <c r="C63" s="17">
        <f>'FY17 Munitions STRAC'!$O$23</f>
        <v>0</v>
      </c>
      <c r="D63" s="4">
        <f t="shared" si="15"/>
        <v>0</v>
      </c>
      <c r="E63" s="8">
        <f t="shared" si="16"/>
        <v>0</v>
      </c>
    </row>
    <row r="64" spans="1:5" x14ac:dyDescent="0.25">
      <c r="A64" s="1" t="s">
        <v>60</v>
      </c>
      <c r="B64" s="1">
        <v>4</v>
      </c>
      <c r="C64" s="17">
        <f>'FY17 Munitions STRAC'!$O$23</f>
        <v>0</v>
      </c>
      <c r="D64" s="4">
        <f t="shared" si="15"/>
        <v>0</v>
      </c>
      <c r="E64" s="8">
        <f t="shared" si="16"/>
        <v>0</v>
      </c>
    </row>
    <row r="65" spans="1:5" x14ac:dyDescent="0.25">
      <c r="A65" s="1" t="s">
        <v>61</v>
      </c>
      <c r="B65" s="1">
        <v>44</v>
      </c>
      <c r="C65" s="17">
        <f>'FY17 Munitions STRAC'!$O$23</f>
        <v>0</v>
      </c>
      <c r="D65" s="4">
        <f t="shared" si="15"/>
        <v>0</v>
      </c>
      <c r="E65" s="8">
        <f t="shared" si="16"/>
        <v>0</v>
      </c>
    </row>
    <row r="66" spans="1:5" x14ac:dyDescent="0.25">
      <c r="A66" s="55" t="s">
        <v>54</v>
      </c>
      <c r="B66" s="55"/>
      <c r="C66" s="55"/>
      <c r="D66" s="55"/>
      <c r="E66" s="55"/>
    </row>
    <row r="67" spans="1:5" x14ac:dyDescent="0.25">
      <c r="A67" s="1" t="s">
        <v>12</v>
      </c>
      <c r="B67" s="1">
        <v>10</v>
      </c>
      <c r="C67" s="17">
        <f>'FY17 Munitions STRAC'!$U$14</f>
        <v>0</v>
      </c>
      <c r="D67" s="4">
        <f t="shared" ref="D67:D71" si="17">C67*B67</f>
        <v>0</v>
      </c>
      <c r="E67" s="5">
        <f t="shared" si="3"/>
        <v>0</v>
      </c>
    </row>
    <row r="68" spans="1:5" x14ac:dyDescent="0.25">
      <c r="A68" s="1" t="s">
        <v>13</v>
      </c>
      <c r="B68" s="1">
        <v>0</v>
      </c>
      <c r="C68" s="17">
        <f>'FY17 Munitions STRAC'!$U$14</f>
        <v>0</v>
      </c>
      <c r="D68" s="4">
        <f t="shared" si="17"/>
        <v>0</v>
      </c>
      <c r="E68" s="5">
        <f t="shared" si="3"/>
        <v>0</v>
      </c>
    </row>
    <row r="69" spans="1:5" x14ac:dyDescent="0.25">
      <c r="A69" s="1" t="s">
        <v>14</v>
      </c>
      <c r="B69" s="1">
        <v>0</v>
      </c>
      <c r="C69" s="17">
        <f>'FY17 Munitions STRAC'!$U$14</f>
        <v>0</v>
      </c>
      <c r="D69" s="4">
        <f t="shared" si="17"/>
        <v>0</v>
      </c>
      <c r="E69" s="5">
        <f t="shared" si="3"/>
        <v>0</v>
      </c>
    </row>
    <row r="70" spans="1:5" x14ac:dyDescent="0.25">
      <c r="A70" s="1" t="s">
        <v>15</v>
      </c>
      <c r="B70" s="1">
        <v>0</v>
      </c>
      <c r="C70" s="17">
        <f>'FY17 Munitions STRAC'!$U$14</f>
        <v>0</v>
      </c>
      <c r="D70" s="4">
        <f t="shared" si="17"/>
        <v>0</v>
      </c>
      <c r="E70" s="5">
        <f t="shared" si="3"/>
        <v>0</v>
      </c>
    </row>
    <row r="71" spans="1:5" x14ac:dyDescent="0.25">
      <c r="A71" s="1" t="s">
        <v>16</v>
      </c>
      <c r="B71" s="1">
        <v>30</v>
      </c>
      <c r="C71" s="17">
        <f>'FY17 Munitions STRAC'!$U$14</f>
        <v>0</v>
      </c>
      <c r="D71" s="4">
        <f t="shared" si="17"/>
        <v>0</v>
      </c>
      <c r="E71" s="5">
        <f t="shared" si="3"/>
        <v>0</v>
      </c>
    </row>
    <row r="72" spans="1:5" x14ac:dyDescent="0.25">
      <c r="A72" s="55" t="s">
        <v>55</v>
      </c>
      <c r="B72" s="55"/>
      <c r="C72" s="55"/>
      <c r="D72" s="55"/>
      <c r="E72" s="55"/>
    </row>
    <row r="73" spans="1:5" x14ac:dyDescent="0.25">
      <c r="A73" s="56" t="s">
        <v>71</v>
      </c>
      <c r="B73" s="56"/>
      <c r="C73" s="56"/>
      <c r="D73" s="56"/>
      <c r="E73" s="56"/>
    </row>
    <row r="74" spans="1:5" x14ac:dyDescent="0.25">
      <c r="A74" s="1" t="s">
        <v>12</v>
      </c>
      <c r="B74" s="1">
        <v>29</v>
      </c>
      <c r="C74" s="17">
        <f>'FY17 Munitions STRAC'!$P$23</f>
        <v>0</v>
      </c>
      <c r="D74" s="4">
        <f t="shared" ref="D74:D78" si="18">C74*B74</f>
        <v>0</v>
      </c>
      <c r="E74" s="5">
        <f t="shared" si="3"/>
        <v>0</v>
      </c>
    </row>
    <row r="75" spans="1:5" x14ac:dyDescent="0.25">
      <c r="A75" s="1" t="s">
        <v>13</v>
      </c>
      <c r="B75" s="1">
        <v>6</v>
      </c>
      <c r="C75" s="17">
        <f>'FY17 Munitions STRAC'!$P$23</f>
        <v>0</v>
      </c>
      <c r="D75" s="4">
        <f t="shared" si="18"/>
        <v>0</v>
      </c>
      <c r="E75" s="5">
        <f t="shared" si="3"/>
        <v>0</v>
      </c>
    </row>
    <row r="76" spans="1:5" x14ac:dyDescent="0.25">
      <c r="A76" s="1" t="s">
        <v>14</v>
      </c>
      <c r="B76" s="1">
        <v>4</v>
      </c>
      <c r="C76" s="17">
        <f>'FY17 Munitions STRAC'!$P$23</f>
        <v>0</v>
      </c>
      <c r="D76" s="4">
        <f t="shared" si="18"/>
        <v>0</v>
      </c>
      <c r="E76" s="5">
        <f t="shared" si="3"/>
        <v>0</v>
      </c>
    </row>
    <row r="77" spans="1:5" x14ac:dyDescent="0.25">
      <c r="A77" s="1" t="s">
        <v>15</v>
      </c>
      <c r="B77" s="1">
        <v>4</v>
      </c>
      <c r="C77" s="17">
        <f>'FY17 Munitions STRAC'!$P$23</f>
        <v>0</v>
      </c>
      <c r="D77" s="4">
        <f t="shared" si="18"/>
        <v>0</v>
      </c>
      <c r="E77" s="5">
        <f t="shared" si="3"/>
        <v>0</v>
      </c>
    </row>
    <row r="78" spans="1:5" x14ac:dyDescent="0.25">
      <c r="A78" s="1" t="s">
        <v>16</v>
      </c>
      <c r="B78" s="1">
        <v>29</v>
      </c>
      <c r="C78" s="17">
        <f>'FY17 Munitions STRAC'!$P$23</f>
        <v>0</v>
      </c>
      <c r="D78" s="4">
        <f t="shared" si="18"/>
        <v>0</v>
      </c>
      <c r="E78" s="5">
        <f t="shared" si="3"/>
        <v>0</v>
      </c>
    </row>
    <row r="79" spans="1:5" x14ac:dyDescent="0.25">
      <c r="A79" s="56" t="s">
        <v>72</v>
      </c>
      <c r="B79" s="56"/>
      <c r="C79" s="56"/>
      <c r="D79" s="56"/>
      <c r="E79" s="56"/>
    </row>
    <row r="80" spans="1:5" x14ac:dyDescent="0.25">
      <c r="A80" s="1" t="s">
        <v>12</v>
      </c>
      <c r="B80" s="1">
        <v>49</v>
      </c>
      <c r="C80" s="17">
        <f>'FY17 Munitions STRAC'!$P$23</f>
        <v>0</v>
      </c>
      <c r="D80" s="4">
        <f t="shared" ref="D80:D84" si="19">C80*B80</f>
        <v>0</v>
      </c>
      <c r="E80" s="8">
        <f t="shared" si="3"/>
        <v>0</v>
      </c>
    </row>
    <row r="81" spans="1:5" x14ac:dyDescent="0.25">
      <c r="A81" s="1" t="s">
        <v>13</v>
      </c>
      <c r="B81" s="1">
        <v>13</v>
      </c>
      <c r="C81" s="17">
        <f>'FY17 Munitions STRAC'!$P$23</f>
        <v>0</v>
      </c>
      <c r="D81" s="4">
        <f t="shared" si="19"/>
        <v>0</v>
      </c>
      <c r="E81" s="8">
        <f t="shared" si="3"/>
        <v>0</v>
      </c>
    </row>
    <row r="82" spans="1:5" x14ac:dyDescent="0.25">
      <c r="A82" s="1" t="s">
        <v>14</v>
      </c>
      <c r="B82" s="1">
        <v>4</v>
      </c>
      <c r="C82" s="17">
        <f>'FY17 Munitions STRAC'!$P$23</f>
        <v>0</v>
      </c>
      <c r="D82" s="4">
        <f t="shared" si="19"/>
        <v>0</v>
      </c>
      <c r="E82" s="8">
        <f t="shared" si="3"/>
        <v>0</v>
      </c>
    </row>
    <row r="83" spans="1:5" x14ac:dyDescent="0.25">
      <c r="A83" s="1" t="s">
        <v>15</v>
      </c>
      <c r="B83" s="1">
        <v>4</v>
      </c>
      <c r="C83" s="17">
        <f>'FY17 Munitions STRAC'!$P$23</f>
        <v>0</v>
      </c>
      <c r="D83" s="4">
        <f t="shared" si="19"/>
        <v>0</v>
      </c>
      <c r="E83" s="8">
        <f t="shared" si="3"/>
        <v>0</v>
      </c>
    </row>
    <row r="84" spans="1:5" x14ac:dyDescent="0.25">
      <c r="A84" s="1" t="s">
        <v>16</v>
      </c>
      <c r="B84" s="1">
        <v>44</v>
      </c>
      <c r="C84" s="17">
        <f>'FY17 Munitions STRAC'!$P$23</f>
        <v>0</v>
      </c>
      <c r="D84" s="4">
        <f t="shared" si="19"/>
        <v>0</v>
      </c>
      <c r="E84" s="8">
        <f t="shared" si="3"/>
        <v>0</v>
      </c>
    </row>
    <row r="85" spans="1:5" x14ac:dyDescent="0.25">
      <c r="A85" s="55" t="s">
        <v>56</v>
      </c>
      <c r="B85" s="55"/>
      <c r="C85" s="55"/>
      <c r="D85" s="55"/>
      <c r="E85" s="55"/>
    </row>
    <row r="86" spans="1:5" x14ac:dyDescent="0.25">
      <c r="A86" s="56" t="s">
        <v>71</v>
      </c>
      <c r="B86" s="56"/>
      <c r="C86" s="56"/>
      <c r="D86" s="56"/>
      <c r="E86" s="56"/>
    </row>
    <row r="87" spans="1:5" x14ac:dyDescent="0.25">
      <c r="A87" s="1" t="s">
        <v>12</v>
      </c>
      <c r="B87" s="1">
        <v>29</v>
      </c>
      <c r="C87" s="17">
        <f>'FY17 Munitions STRAC'!$P$23</f>
        <v>0</v>
      </c>
      <c r="D87" s="4">
        <f t="shared" ref="D87:D91" si="20">C87*B87</f>
        <v>0</v>
      </c>
      <c r="E87" s="5">
        <f t="shared" si="3"/>
        <v>0</v>
      </c>
    </row>
    <row r="88" spans="1:5" x14ac:dyDescent="0.25">
      <c r="A88" s="1" t="s">
        <v>13</v>
      </c>
      <c r="B88" s="1">
        <v>6</v>
      </c>
      <c r="C88" s="17">
        <f>'FY17 Munitions STRAC'!$P$23</f>
        <v>0</v>
      </c>
      <c r="D88" s="4">
        <f t="shared" si="20"/>
        <v>0</v>
      </c>
      <c r="E88" s="5">
        <f t="shared" si="3"/>
        <v>0</v>
      </c>
    </row>
    <row r="89" spans="1:5" x14ac:dyDescent="0.25">
      <c r="A89" s="1" t="s">
        <v>14</v>
      </c>
      <c r="B89" s="1">
        <v>4</v>
      </c>
      <c r="C89" s="17">
        <f>'FY17 Munitions STRAC'!$P$23</f>
        <v>0</v>
      </c>
      <c r="D89" s="4">
        <f t="shared" si="20"/>
        <v>0</v>
      </c>
      <c r="E89" s="5">
        <f t="shared" si="3"/>
        <v>0</v>
      </c>
    </row>
    <row r="90" spans="1:5" x14ac:dyDescent="0.25">
      <c r="A90" s="1" t="s">
        <v>15</v>
      </c>
      <c r="B90" s="1">
        <v>4</v>
      </c>
      <c r="C90" s="17">
        <f>'FY17 Munitions STRAC'!$P$23</f>
        <v>0</v>
      </c>
      <c r="D90" s="4">
        <f t="shared" si="20"/>
        <v>0</v>
      </c>
      <c r="E90" s="5">
        <f t="shared" si="3"/>
        <v>0</v>
      </c>
    </row>
    <row r="91" spans="1:5" x14ac:dyDescent="0.25">
      <c r="A91" s="1" t="s">
        <v>16</v>
      </c>
      <c r="B91" s="1">
        <v>29</v>
      </c>
      <c r="C91" s="17">
        <f>'FY17 Munitions STRAC'!$P$23</f>
        <v>0</v>
      </c>
      <c r="D91" s="4">
        <f t="shared" si="20"/>
        <v>0</v>
      </c>
      <c r="E91" s="5">
        <f t="shared" si="3"/>
        <v>0</v>
      </c>
    </row>
    <row r="92" spans="1:5" x14ac:dyDescent="0.25">
      <c r="A92" s="56" t="s">
        <v>72</v>
      </c>
      <c r="B92" s="56"/>
      <c r="C92" s="56"/>
      <c r="D92" s="56"/>
      <c r="E92" s="56"/>
    </row>
    <row r="93" spans="1:5" x14ac:dyDescent="0.25">
      <c r="A93" s="1" t="s">
        <v>12</v>
      </c>
      <c r="B93" s="1">
        <v>49</v>
      </c>
      <c r="C93" s="17">
        <f>'FY17 Munitions STRAC'!$P$23</f>
        <v>0</v>
      </c>
      <c r="D93" s="4">
        <f t="shared" ref="D93:D97" si="21">C93*B93</f>
        <v>0</v>
      </c>
      <c r="E93" s="8">
        <f t="shared" si="3"/>
        <v>0</v>
      </c>
    </row>
    <row r="94" spans="1:5" x14ac:dyDescent="0.25">
      <c r="A94" s="1" t="s">
        <v>13</v>
      </c>
      <c r="B94" s="1">
        <v>13</v>
      </c>
      <c r="C94" s="17">
        <f>'FY17 Munitions STRAC'!$P$23</f>
        <v>0</v>
      </c>
      <c r="D94" s="4">
        <f t="shared" si="21"/>
        <v>0</v>
      </c>
      <c r="E94" s="8">
        <f t="shared" ref="E94:E97" si="22">SUM(D94)</f>
        <v>0</v>
      </c>
    </row>
    <row r="95" spans="1:5" x14ac:dyDescent="0.25">
      <c r="A95" s="1" t="s">
        <v>14</v>
      </c>
      <c r="B95" s="1">
        <v>4</v>
      </c>
      <c r="C95" s="17">
        <f>'FY17 Munitions STRAC'!$P$23</f>
        <v>0</v>
      </c>
      <c r="D95" s="4">
        <f t="shared" si="21"/>
        <v>0</v>
      </c>
      <c r="E95" s="8">
        <f t="shared" si="22"/>
        <v>0</v>
      </c>
    </row>
    <row r="96" spans="1:5" x14ac:dyDescent="0.25">
      <c r="A96" s="1" t="s">
        <v>15</v>
      </c>
      <c r="B96" s="1">
        <v>4</v>
      </c>
      <c r="C96" s="17">
        <f>'FY17 Munitions STRAC'!$P$23</f>
        <v>0</v>
      </c>
      <c r="D96" s="4">
        <f t="shared" si="21"/>
        <v>0</v>
      </c>
      <c r="E96" s="8">
        <f t="shared" si="22"/>
        <v>0</v>
      </c>
    </row>
    <row r="97" spans="1:5" x14ac:dyDescent="0.25">
      <c r="A97" s="1" t="s">
        <v>16</v>
      </c>
      <c r="B97" s="1">
        <v>44</v>
      </c>
      <c r="C97" s="17">
        <f>'FY17 Munitions STRAC'!$P$23</f>
        <v>0</v>
      </c>
      <c r="D97" s="4">
        <f t="shared" si="21"/>
        <v>0</v>
      </c>
      <c r="E97" s="8">
        <f t="shared" si="22"/>
        <v>0</v>
      </c>
    </row>
  </sheetData>
  <mergeCells count="29">
    <mergeCell ref="J5:K5"/>
    <mergeCell ref="J11:K11"/>
    <mergeCell ref="J17:K17"/>
    <mergeCell ref="G3:H4"/>
    <mergeCell ref="J3:K4"/>
    <mergeCell ref="A73:E73"/>
    <mergeCell ref="A79:E79"/>
    <mergeCell ref="A92:E92"/>
    <mergeCell ref="A86:E86"/>
    <mergeCell ref="G5:H5"/>
    <mergeCell ref="G11:H11"/>
    <mergeCell ref="G17:H17"/>
    <mergeCell ref="A15:E15"/>
    <mergeCell ref="A28:E28"/>
    <mergeCell ref="A22:E22"/>
    <mergeCell ref="A41:E41"/>
    <mergeCell ref="A47:E47"/>
    <mergeCell ref="A60:E60"/>
    <mergeCell ref="A54:E54"/>
    <mergeCell ref="A85:E85"/>
    <mergeCell ref="A2:E2"/>
    <mergeCell ref="A8:E8"/>
    <mergeCell ref="A21:E21"/>
    <mergeCell ref="A66:E66"/>
    <mergeCell ref="A72:E72"/>
    <mergeCell ref="A34:E34"/>
    <mergeCell ref="A40:E40"/>
    <mergeCell ref="A53:E53"/>
    <mergeCell ref="A9:E9"/>
  </mergeCells>
  <pageMargins left="0.7" right="0.7" top="0.75" bottom="0.75" header="0.3" footer="0.3"/>
  <pageSetup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zoomScale="70" zoomScaleNormal="70" workbookViewId="0">
      <pane ySplit="1" topLeftCell="A2" activePane="bottomLeft" state="frozen"/>
      <selection pane="bottomLeft" activeCell="D16" sqref="D16"/>
    </sheetView>
  </sheetViews>
  <sheetFormatPr defaultRowHeight="15" x14ac:dyDescent="0.25"/>
  <cols>
    <col min="1" max="1" width="21.140625" bestFit="1" customWidth="1"/>
    <col min="2" max="2" width="22.85546875" bestFit="1" customWidth="1"/>
    <col min="3" max="3" width="22" bestFit="1" customWidth="1"/>
    <col min="4" max="4" width="16.42578125" bestFit="1" customWidth="1"/>
    <col min="5" max="5" width="11.7109375" bestFit="1" customWidth="1"/>
    <col min="6" max="6" width="15.85546875" bestFit="1" customWidth="1"/>
    <col min="7" max="7" width="11.7109375" bestFit="1" customWidth="1"/>
    <col min="8" max="8" width="17.140625" bestFit="1" customWidth="1"/>
    <col min="10" max="10" width="18.5703125" bestFit="1" customWidth="1"/>
    <col min="12" max="12" width="14" bestFit="1" customWidth="1"/>
    <col min="13" max="13" width="12" bestFit="1" customWidth="1"/>
    <col min="14" max="14" width="14" bestFit="1" customWidth="1"/>
    <col min="15" max="15" width="12" bestFit="1" customWidth="1"/>
    <col min="16" max="16" width="9.5703125" bestFit="1" customWidth="1"/>
  </cols>
  <sheetData>
    <row r="1" spans="1:13" ht="30" x14ac:dyDescent="0.25">
      <c r="A1" s="18" t="s">
        <v>3</v>
      </c>
      <c r="B1" s="19" t="s">
        <v>4</v>
      </c>
      <c r="C1" s="20" t="s">
        <v>7</v>
      </c>
      <c r="D1" s="20" t="s">
        <v>35</v>
      </c>
      <c r="E1" s="20" t="s">
        <v>9</v>
      </c>
      <c r="F1" s="20" t="s">
        <v>10</v>
      </c>
      <c r="G1" s="21" t="s">
        <v>11</v>
      </c>
    </row>
    <row r="2" spans="1:13" x14ac:dyDescent="0.25">
      <c r="A2" s="61" t="s">
        <v>105</v>
      </c>
      <c r="B2" s="55"/>
      <c r="C2" s="55"/>
      <c r="D2" s="55"/>
      <c r="E2" s="55"/>
      <c r="F2" s="55"/>
      <c r="G2" s="62"/>
      <c r="H2" s="22"/>
      <c r="J2" s="55" t="s">
        <v>106</v>
      </c>
      <c r="K2" s="55"/>
      <c r="L2" s="55"/>
      <c r="M2" s="55"/>
    </row>
    <row r="3" spans="1:13" x14ac:dyDescent="0.25">
      <c r="A3" s="23" t="s">
        <v>107</v>
      </c>
      <c r="B3" s="1" t="s">
        <v>108</v>
      </c>
      <c r="C3" s="1">
        <v>0</v>
      </c>
      <c r="D3" s="24">
        <f>$L$9</f>
        <v>0</v>
      </c>
      <c r="E3" s="25">
        <f>D3*C3</f>
        <v>0</v>
      </c>
      <c r="F3" s="25">
        <f>0.1*E3</f>
        <v>0</v>
      </c>
      <c r="G3" s="26">
        <f>SUM(E3:F3)</f>
        <v>0</v>
      </c>
      <c r="H3" s="27" t="s">
        <v>109</v>
      </c>
      <c r="J3" s="10"/>
      <c r="K3" s="11" t="s">
        <v>46</v>
      </c>
      <c r="L3" s="28" t="s">
        <v>76</v>
      </c>
      <c r="M3" s="28" t="s">
        <v>77</v>
      </c>
    </row>
    <row r="4" spans="1:13" x14ac:dyDescent="0.25">
      <c r="A4" s="23" t="s">
        <v>107</v>
      </c>
      <c r="B4" s="1" t="s">
        <v>110</v>
      </c>
      <c r="C4" s="1">
        <v>800</v>
      </c>
      <c r="D4" s="24">
        <f>$L$9</f>
        <v>0</v>
      </c>
      <c r="E4" s="25">
        <f t="shared" ref="E4:E11" si="0">D4*C4</f>
        <v>0</v>
      </c>
      <c r="F4" s="25">
        <f t="shared" ref="F4:F14" si="1">0.1*E4</f>
        <v>0</v>
      </c>
      <c r="G4" s="26">
        <f t="shared" ref="G4:G14" si="2">SUM(E4:F4)</f>
        <v>0</v>
      </c>
      <c r="H4" s="27" t="s">
        <v>109</v>
      </c>
      <c r="J4" s="11" t="s">
        <v>239</v>
      </c>
      <c r="K4" s="7">
        <v>0</v>
      </c>
      <c r="L4" s="7">
        <v>0</v>
      </c>
      <c r="M4" s="7">
        <v>0</v>
      </c>
    </row>
    <row r="5" spans="1:13" x14ac:dyDescent="0.25">
      <c r="A5" s="29" t="s">
        <v>111</v>
      </c>
      <c r="B5" s="1" t="s">
        <v>112</v>
      </c>
      <c r="C5" s="1">
        <v>800</v>
      </c>
      <c r="D5" s="24">
        <f>$L$9</f>
        <v>0</v>
      </c>
      <c r="E5" s="25">
        <f t="shared" si="0"/>
        <v>0</v>
      </c>
      <c r="F5" s="25">
        <f t="shared" si="1"/>
        <v>0</v>
      </c>
      <c r="G5" s="26">
        <f t="shared" si="2"/>
        <v>0</v>
      </c>
      <c r="H5" s="63">
        <f>SUM(G5:G6)</f>
        <v>0</v>
      </c>
      <c r="J5" s="11" t="s">
        <v>240</v>
      </c>
      <c r="K5" s="7">
        <v>0</v>
      </c>
      <c r="L5" s="7">
        <v>0</v>
      </c>
      <c r="M5" s="7">
        <v>0</v>
      </c>
    </row>
    <row r="6" spans="1:13" x14ac:dyDescent="0.25">
      <c r="A6" s="29" t="s">
        <v>111</v>
      </c>
      <c r="B6" s="1" t="s">
        <v>113</v>
      </c>
      <c r="C6" s="1">
        <v>800</v>
      </c>
      <c r="D6" s="24">
        <f>$L$9</f>
        <v>0</v>
      </c>
      <c r="E6" s="25">
        <f t="shared" si="0"/>
        <v>0</v>
      </c>
      <c r="F6" s="25">
        <f t="shared" si="1"/>
        <v>0</v>
      </c>
      <c r="G6" s="26">
        <f t="shared" si="2"/>
        <v>0</v>
      </c>
      <c r="H6" s="64"/>
      <c r="J6" s="11" t="s">
        <v>241</v>
      </c>
      <c r="K6" s="7">
        <v>0</v>
      </c>
      <c r="L6" s="7">
        <v>0</v>
      </c>
      <c r="M6" s="7">
        <v>0</v>
      </c>
    </row>
    <row r="7" spans="1:13" x14ac:dyDescent="0.25">
      <c r="A7" s="29" t="s">
        <v>114</v>
      </c>
      <c r="B7" s="1" t="s">
        <v>108</v>
      </c>
      <c r="C7" s="1">
        <v>0</v>
      </c>
      <c r="D7" s="24">
        <f>$M$9</f>
        <v>0</v>
      </c>
      <c r="E7" s="25">
        <f>D7*C7</f>
        <v>0</v>
      </c>
      <c r="F7" s="25">
        <f t="shared" si="1"/>
        <v>0</v>
      </c>
      <c r="G7" s="26">
        <f t="shared" si="2"/>
        <v>0</v>
      </c>
      <c r="H7" s="27" t="s">
        <v>109</v>
      </c>
      <c r="J7" s="11" t="s">
        <v>242</v>
      </c>
      <c r="K7" s="7">
        <v>0</v>
      </c>
      <c r="L7" s="7">
        <v>0</v>
      </c>
      <c r="M7" s="7">
        <v>0</v>
      </c>
    </row>
    <row r="8" spans="1:13" ht="15.75" thickBot="1" x14ac:dyDescent="0.3">
      <c r="A8" s="29" t="s">
        <v>114</v>
      </c>
      <c r="B8" s="1" t="s">
        <v>110</v>
      </c>
      <c r="C8" s="1">
        <v>800</v>
      </c>
      <c r="D8" s="24">
        <f>$M$9</f>
        <v>0</v>
      </c>
      <c r="E8" s="25">
        <f t="shared" si="0"/>
        <v>0</v>
      </c>
      <c r="F8" s="25">
        <f t="shared" si="1"/>
        <v>0</v>
      </c>
      <c r="G8" s="26">
        <f t="shared" si="2"/>
        <v>0</v>
      </c>
      <c r="H8" s="27" t="s">
        <v>109</v>
      </c>
      <c r="J8" s="12" t="s">
        <v>244</v>
      </c>
      <c r="K8" s="7">
        <v>0</v>
      </c>
      <c r="L8" s="7">
        <v>0</v>
      </c>
      <c r="M8" s="7">
        <v>0</v>
      </c>
    </row>
    <row r="9" spans="1:13" ht="15.75" thickBot="1" x14ac:dyDescent="0.3">
      <c r="A9" s="29" t="s">
        <v>115</v>
      </c>
      <c r="B9" s="1" t="s">
        <v>116</v>
      </c>
      <c r="C9" s="1">
        <v>800</v>
      </c>
      <c r="D9" s="24">
        <f>$M$9</f>
        <v>0</v>
      </c>
      <c r="E9" s="25">
        <f t="shared" si="0"/>
        <v>0</v>
      </c>
      <c r="F9" s="25">
        <f t="shared" si="1"/>
        <v>0</v>
      </c>
      <c r="G9" s="26">
        <f t="shared" si="2"/>
        <v>0</v>
      </c>
      <c r="H9" s="63">
        <f>SUM(G9:G10)</f>
        <v>0</v>
      </c>
      <c r="J9" s="14" t="s">
        <v>78</v>
      </c>
      <c r="K9" s="15">
        <f>SUM(K4:K8)</f>
        <v>0</v>
      </c>
      <c r="L9" s="15">
        <f>SUM(L4:L8)</f>
        <v>0</v>
      </c>
      <c r="M9" s="16">
        <f>SUM(M4:M8)</f>
        <v>0</v>
      </c>
    </row>
    <row r="10" spans="1:13" ht="15.75" thickBot="1" x14ac:dyDescent="0.3">
      <c r="A10" s="29" t="s">
        <v>115</v>
      </c>
      <c r="B10" s="1" t="s">
        <v>113</v>
      </c>
      <c r="C10" s="1">
        <v>800</v>
      </c>
      <c r="D10" s="24">
        <f>$M$9</f>
        <v>0</v>
      </c>
      <c r="E10" s="25">
        <f t="shared" si="0"/>
        <v>0</v>
      </c>
      <c r="F10" s="25">
        <f t="shared" si="1"/>
        <v>0</v>
      </c>
      <c r="G10" s="26">
        <f t="shared" si="2"/>
        <v>0</v>
      </c>
      <c r="H10" s="64"/>
      <c r="J10" s="30" t="s">
        <v>245</v>
      </c>
      <c r="K10" s="31"/>
      <c r="L10" s="31"/>
      <c r="M10" s="32"/>
    </row>
    <row r="11" spans="1:13" ht="15.75" thickBot="1" x14ac:dyDescent="0.3">
      <c r="A11" s="29" t="s">
        <v>117</v>
      </c>
      <c r="B11" s="1" t="s">
        <v>108</v>
      </c>
      <c r="C11" s="1">
        <v>0</v>
      </c>
      <c r="D11" s="24">
        <f>$K$9</f>
        <v>0</v>
      </c>
      <c r="E11" s="25">
        <f t="shared" si="0"/>
        <v>0</v>
      </c>
      <c r="F11" s="25">
        <f t="shared" si="1"/>
        <v>0</v>
      </c>
      <c r="G11" s="26">
        <f t="shared" si="2"/>
        <v>0</v>
      </c>
      <c r="H11" s="27" t="s">
        <v>109</v>
      </c>
      <c r="J11" s="30" t="s">
        <v>246</v>
      </c>
      <c r="K11" s="31"/>
      <c r="L11" s="31"/>
      <c r="M11" s="32"/>
    </row>
    <row r="12" spans="1:13" ht="15.75" thickBot="1" x14ac:dyDescent="0.3">
      <c r="A12" s="29" t="s">
        <v>117</v>
      </c>
      <c r="B12" s="1" t="s">
        <v>110</v>
      </c>
      <c r="C12" s="1">
        <v>128</v>
      </c>
      <c r="D12" s="24">
        <f>$K$9</f>
        <v>0</v>
      </c>
      <c r="E12" s="25">
        <f>D12*C12</f>
        <v>0</v>
      </c>
      <c r="F12" s="25">
        <f t="shared" si="1"/>
        <v>0</v>
      </c>
      <c r="G12" s="26">
        <f t="shared" si="2"/>
        <v>0</v>
      </c>
      <c r="H12" s="27" t="s">
        <v>109</v>
      </c>
      <c r="J12" s="30" t="s">
        <v>247</v>
      </c>
      <c r="K12" s="31"/>
      <c r="L12" s="31"/>
      <c r="M12" s="32"/>
    </row>
    <row r="13" spans="1:13" ht="15.75" thickBot="1" x14ac:dyDescent="0.3">
      <c r="A13" s="29" t="s">
        <v>117</v>
      </c>
      <c r="B13" s="1" t="s">
        <v>116</v>
      </c>
      <c r="C13" s="1">
        <v>128</v>
      </c>
      <c r="D13" s="24">
        <f>$K$9</f>
        <v>0</v>
      </c>
      <c r="E13" s="25">
        <f>D13*C13</f>
        <v>0</v>
      </c>
      <c r="F13" s="25">
        <f t="shared" si="1"/>
        <v>0</v>
      </c>
      <c r="G13" s="26">
        <f t="shared" si="2"/>
        <v>0</v>
      </c>
      <c r="H13" s="63">
        <f>SUM(G13:G14)</f>
        <v>0</v>
      </c>
      <c r="J13" s="30" t="s">
        <v>248</v>
      </c>
      <c r="K13" s="31"/>
      <c r="L13" s="31"/>
      <c r="M13" s="32"/>
    </row>
    <row r="14" spans="1:13" ht="15.75" thickBot="1" x14ac:dyDescent="0.3">
      <c r="A14" s="29" t="s">
        <v>117</v>
      </c>
      <c r="B14" s="1" t="s">
        <v>113</v>
      </c>
      <c r="C14" s="1">
        <v>128</v>
      </c>
      <c r="D14" s="24">
        <f>$K$9</f>
        <v>0</v>
      </c>
      <c r="E14" s="25">
        <f>D14*C14</f>
        <v>0</v>
      </c>
      <c r="F14" s="25">
        <f t="shared" si="1"/>
        <v>0</v>
      </c>
      <c r="G14" s="26">
        <f t="shared" si="2"/>
        <v>0</v>
      </c>
      <c r="H14" s="64"/>
      <c r="J14" s="30" t="s">
        <v>249</v>
      </c>
      <c r="K14" s="31"/>
      <c r="L14" s="31"/>
      <c r="M14" s="32"/>
    </row>
    <row r="15" spans="1:13" ht="15.75" thickBot="1" x14ac:dyDescent="0.3">
      <c r="J15" s="30" t="s">
        <v>118</v>
      </c>
      <c r="K15" s="16">
        <f>K9-(SUM(K10:K14))</f>
        <v>0</v>
      </c>
      <c r="L15" s="16">
        <f t="shared" ref="L15:M15" si="3">L9-(SUM(L10:L14))</f>
        <v>0</v>
      </c>
      <c r="M15" s="16">
        <f t="shared" si="3"/>
        <v>0</v>
      </c>
    </row>
  </sheetData>
  <mergeCells count="5">
    <mergeCell ref="A2:G2"/>
    <mergeCell ref="J2:M2"/>
    <mergeCell ref="H5:H6"/>
    <mergeCell ref="H9:H10"/>
    <mergeCell ref="H13:H14"/>
  </mergeCells>
  <pageMargins left="0.7" right="0.7" top="0.75" bottom="0.75" header="0.3" footer="0.3"/>
  <pageSetup scale="55" orientation="landscape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6"/>
  <sheetViews>
    <sheetView zoomScale="70" zoomScaleNormal="70" workbookViewId="0">
      <pane ySplit="1" topLeftCell="A5" activePane="bottomLeft" state="frozen"/>
      <selection pane="bottomLeft" activeCell="J18" sqref="J18"/>
    </sheetView>
  </sheetViews>
  <sheetFormatPr defaultColWidth="17.5703125" defaultRowHeight="15" x14ac:dyDescent="0.25"/>
  <cols>
    <col min="1" max="1" width="30.7109375" bestFit="1" customWidth="1"/>
    <col min="3" max="3" width="22" bestFit="1" customWidth="1"/>
  </cols>
  <sheetData>
    <row r="1" spans="1:7" ht="30" x14ac:dyDescent="0.25">
      <c r="A1" s="2" t="s">
        <v>3</v>
      </c>
      <c r="B1" s="2" t="s">
        <v>4</v>
      </c>
      <c r="C1" s="3" t="s">
        <v>7</v>
      </c>
      <c r="D1" s="3" t="s">
        <v>35</v>
      </c>
      <c r="E1" s="3" t="s">
        <v>9</v>
      </c>
      <c r="F1" s="3" t="s">
        <v>10</v>
      </c>
      <c r="G1" s="3" t="s">
        <v>11</v>
      </c>
    </row>
    <row r="2" spans="1:7" x14ac:dyDescent="0.25">
      <c r="A2" s="55" t="s">
        <v>43</v>
      </c>
      <c r="B2" s="55"/>
      <c r="C2" s="55"/>
      <c r="D2" s="55"/>
      <c r="E2" s="55"/>
      <c r="F2" s="55"/>
      <c r="G2" s="55"/>
    </row>
    <row r="3" spans="1:7" x14ac:dyDescent="0.25">
      <c r="A3" s="1" t="s">
        <v>38</v>
      </c>
      <c r="B3" s="1" t="s">
        <v>8</v>
      </c>
      <c r="C3" s="1">
        <v>0</v>
      </c>
      <c r="D3" s="17">
        <f>'FY17 Munitions STRAC'!$N$23</f>
        <v>0</v>
      </c>
      <c r="E3" s="4">
        <f t="shared" ref="E3:E7" si="0">D3*C3</f>
        <v>0</v>
      </c>
      <c r="F3" s="4">
        <f t="shared" ref="F3:F7" si="1">E3*0.1</f>
        <v>0</v>
      </c>
      <c r="G3" s="5">
        <f t="shared" ref="G3:G7" si="2">SUM(E3,F3)</f>
        <v>0</v>
      </c>
    </row>
    <row r="4" spans="1:7" x14ac:dyDescent="0.25">
      <c r="A4" s="1" t="s">
        <v>39</v>
      </c>
      <c r="B4" s="1" t="s">
        <v>8</v>
      </c>
      <c r="C4" s="1">
        <v>0</v>
      </c>
      <c r="D4" s="17">
        <f>'FY17 Munitions STRAC'!$N$23</f>
        <v>0</v>
      </c>
      <c r="E4" s="4">
        <f t="shared" si="0"/>
        <v>0</v>
      </c>
      <c r="F4" s="4">
        <f t="shared" si="1"/>
        <v>0</v>
      </c>
      <c r="G4" s="5">
        <f t="shared" si="2"/>
        <v>0</v>
      </c>
    </row>
    <row r="5" spans="1:7" x14ac:dyDescent="0.25">
      <c r="A5" s="1" t="s">
        <v>40</v>
      </c>
      <c r="B5" s="1" t="s">
        <v>8</v>
      </c>
      <c r="C5" s="1">
        <v>0</v>
      </c>
      <c r="D5" s="17">
        <f>'FY17 Munitions STRAC'!$N$23</f>
        <v>0</v>
      </c>
      <c r="E5" s="4">
        <f t="shared" si="0"/>
        <v>0</v>
      </c>
      <c r="F5" s="4">
        <f t="shared" si="1"/>
        <v>0</v>
      </c>
      <c r="G5" s="5">
        <f t="shared" si="2"/>
        <v>0</v>
      </c>
    </row>
    <row r="6" spans="1:7" x14ac:dyDescent="0.25">
      <c r="A6" s="1" t="s">
        <v>41</v>
      </c>
      <c r="B6" s="1" t="s">
        <v>8</v>
      </c>
      <c r="C6" s="1">
        <v>0</v>
      </c>
      <c r="D6" s="17">
        <f>'FY17 Munitions STRAC'!$N$23</f>
        <v>0</v>
      </c>
      <c r="E6" s="4">
        <f t="shared" si="0"/>
        <v>0</v>
      </c>
      <c r="F6" s="4">
        <f t="shared" si="1"/>
        <v>0</v>
      </c>
      <c r="G6" s="5">
        <f t="shared" si="2"/>
        <v>0</v>
      </c>
    </row>
    <row r="7" spans="1:7" x14ac:dyDescent="0.25">
      <c r="A7" s="1" t="s">
        <v>42</v>
      </c>
      <c r="B7" s="1" t="s">
        <v>8</v>
      </c>
      <c r="C7" s="1">
        <v>20</v>
      </c>
      <c r="D7" s="17">
        <f>'FY17 Munitions STRAC'!$N$23</f>
        <v>0</v>
      </c>
      <c r="E7" s="4">
        <f t="shared" si="0"/>
        <v>0</v>
      </c>
      <c r="F7" s="4">
        <f t="shared" si="1"/>
        <v>0</v>
      </c>
      <c r="G7" s="5">
        <f t="shared" si="2"/>
        <v>0</v>
      </c>
    </row>
    <row r="8" spans="1:7" x14ac:dyDescent="0.25">
      <c r="A8" s="55" t="s">
        <v>49</v>
      </c>
      <c r="B8" s="55"/>
      <c r="C8" s="55"/>
      <c r="D8" s="55"/>
      <c r="E8" s="55"/>
      <c r="F8" s="55"/>
      <c r="G8" s="55"/>
    </row>
    <row r="9" spans="1:7" x14ac:dyDescent="0.25">
      <c r="A9" s="1" t="s">
        <v>38</v>
      </c>
      <c r="B9" s="1" t="s">
        <v>8</v>
      </c>
      <c r="C9" s="1">
        <v>14</v>
      </c>
      <c r="D9" s="17">
        <f>'FY17 Munitions STRAC'!$N$23</f>
        <v>0</v>
      </c>
      <c r="E9" s="4">
        <f t="shared" ref="E9:E13" si="3">D9*C9</f>
        <v>0</v>
      </c>
      <c r="F9" s="4">
        <f t="shared" ref="F9:F13" si="4">E9*0.1</f>
        <v>0</v>
      </c>
      <c r="G9" s="5">
        <f t="shared" ref="G9:G13" si="5">SUM(E9,F9)</f>
        <v>0</v>
      </c>
    </row>
    <row r="10" spans="1:7" x14ac:dyDescent="0.25">
      <c r="A10" s="1" t="s">
        <v>39</v>
      </c>
      <c r="B10" s="1" t="s">
        <v>8</v>
      </c>
      <c r="C10" s="1">
        <v>10</v>
      </c>
      <c r="D10" s="17">
        <f>'FY17 Munitions STRAC'!$N$23</f>
        <v>0</v>
      </c>
      <c r="E10" s="4">
        <f t="shared" si="3"/>
        <v>0</v>
      </c>
      <c r="F10" s="4">
        <f t="shared" si="4"/>
        <v>0</v>
      </c>
      <c r="G10" s="5">
        <f t="shared" si="5"/>
        <v>0</v>
      </c>
    </row>
    <row r="11" spans="1:7" x14ac:dyDescent="0.25">
      <c r="A11" s="1" t="s">
        <v>40</v>
      </c>
      <c r="B11" s="1" t="s">
        <v>8</v>
      </c>
      <c r="C11" s="1">
        <v>9</v>
      </c>
      <c r="D11" s="17">
        <f>'FY17 Munitions STRAC'!$N$23</f>
        <v>0</v>
      </c>
      <c r="E11" s="4">
        <f t="shared" si="3"/>
        <v>0</v>
      </c>
      <c r="F11" s="4">
        <f t="shared" si="4"/>
        <v>0</v>
      </c>
      <c r="G11" s="5">
        <f t="shared" si="5"/>
        <v>0</v>
      </c>
    </row>
    <row r="12" spans="1:7" x14ac:dyDescent="0.25">
      <c r="A12" s="1" t="s">
        <v>41</v>
      </c>
      <c r="B12" s="1" t="s">
        <v>8</v>
      </c>
      <c r="C12" s="1">
        <v>9</v>
      </c>
      <c r="D12" s="17">
        <f>'FY17 Munitions STRAC'!$N$23</f>
        <v>0</v>
      </c>
      <c r="E12" s="4">
        <f t="shared" si="3"/>
        <v>0</v>
      </c>
      <c r="F12" s="4">
        <f t="shared" si="4"/>
        <v>0</v>
      </c>
      <c r="G12" s="5">
        <f t="shared" si="5"/>
        <v>0</v>
      </c>
    </row>
    <row r="13" spans="1:7" x14ac:dyDescent="0.25">
      <c r="A13" s="1" t="s">
        <v>42</v>
      </c>
      <c r="B13" s="1" t="s">
        <v>8</v>
      </c>
      <c r="C13" s="1">
        <v>30</v>
      </c>
      <c r="D13" s="17">
        <f>'FY17 Munitions STRAC'!$N$23</f>
        <v>0</v>
      </c>
      <c r="E13" s="4">
        <f t="shared" si="3"/>
        <v>0</v>
      </c>
      <c r="F13" s="4">
        <f t="shared" si="4"/>
        <v>0</v>
      </c>
      <c r="G13" s="5">
        <f t="shared" si="5"/>
        <v>0</v>
      </c>
    </row>
    <row r="14" spans="1:7" x14ac:dyDescent="0.25">
      <c r="A14" s="55" t="s">
        <v>50</v>
      </c>
      <c r="B14" s="55"/>
      <c r="C14" s="55"/>
      <c r="D14" s="55"/>
      <c r="E14" s="55"/>
      <c r="F14" s="55"/>
      <c r="G14" s="55"/>
    </row>
    <row r="15" spans="1:7" x14ac:dyDescent="0.25">
      <c r="A15" s="1" t="s">
        <v>38</v>
      </c>
      <c r="B15" s="1" t="s">
        <v>8</v>
      </c>
      <c r="C15" s="1">
        <v>18</v>
      </c>
      <c r="D15" s="17">
        <f>'FY17 Munitions STRAC'!$N$23</f>
        <v>0</v>
      </c>
      <c r="E15" s="4">
        <f t="shared" ref="E15:E19" si="6">D15*C15</f>
        <v>0</v>
      </c>
      <c r="F15" s="4">
        <f t="shared" ref="F15:F19" si="7">E15*0.1</f>
        <v>0</v>
      </c>
      <c r="G15" s="5">
        <f t="shared" ref="G15:G19" si="8">SUM(E15,F15)</f>
        <v>0</v>
      </c>
    </row>
    <row r="16" spans="1:7" x14ac:dyDescent="0.25">
      <c r="A16" s="1" t="s">
        <v>39</v>
      </c>
      <c r="B16" s="1" t="s">
        <v>8</v>
      </c>
      <c r="C16" s="1">
        <v>10</v>
      </c>
      <c r="D16" s="17">
        <f>'FY17 Munitions STRAC'!$N$23</f>
        <v>0</v>
      </c>
      <c r="E16" s="4">
        <f t="shared" si="6"/>
        <v>0</v>
      </c>
      <c r="F16" s="4">
        <f t="shared" si="7"/>
        <v>0</v>
      </c>
      <c r="G16" s="5">
        <f t="shared" si="8"/>
        <v>0</v>
      </c>
    </row>
    <row r="17" spans="1:7" x14ac:dyDescent="0.25">
      <c r="A17" s="1" t="s">
        <v>40</v>
      </c>
      <c r="B17" s="1" t="s">
        <v>8</v>
      </c>
      <c r="C17" s="1">
        <v>9</v>
      </c>
      <c r="D17" s="17">
        <f>'FY17 Munitions STRAC'!$N$23</f>
        <v>0</v>
      </c>
      <c r="E17" s="4">
        <f t="shared" si="6"/>
        <v>0</v>
      </c>
      <c r="F17" s="4">
        <f t="shared" si="7"/>
        <v>0</v>
      </c>
      <c r="G17" s="5">
        <f t="shared" si="8"/>
        <v>0</v>
      </c>
    </row>
    <row r="18" spans="1:7" x14ac:dyDescent="0.25">
      <c r="A18" s="1" t="s">
        <v>41</v>
      </c>
      <c r="B18" s="1" t="s">
        <v>8</v>
      </c>
      <c r="C18" s="1">
        <v>9</v>
      </c>
      <c r="D18" s="17">
        <f>'FY17 Munitions STRAC'!$N$23</f>
        <v>0</v>
      </c>
      <c r="E18" s="4">
        <f t="shared" si="6"/>
        <v>0</v>
      </c>
      <c r="F18" s="4">
        <f t="shared" si="7"/>
        <v>0</v>
      </c>
      <c r="G18" s="5">
        <f t="shared" si="8"/>
        <v>0</v>
      </c>
    </row>
    <row r="19" spans="1:7" x14ac:dyDescent="0.25">
      <c r="A19" s="1" t="s">
        <v>42</v>
      </c>
      <c r="B19" s="1" t="s">
        <v>8</v>
      </c>
      <c r="C19" s="1">
        <v>30</v>
      </c>
      <c r="D19" s="17">
        <f>'FY17 Munitions STRAC'!$N$23</f>
        <v>0</v>
      </c>
      <c r="E19" s="4">
        <f t="shared" si="6"/>
        <v>0</v>
      </c>
      <c r="F19" s="4">
        <f t="shared" si="7"/>
        <v>0</v>
      </c>
      <c r="G19" s="5">
        <f t="shared" si="8"/>
        <v>0</v>
      </c>
    </row>
    <row r="20" spans="1:7" x14ac:dyDescent="0.25">
      <c r="A20" s="55" t="s">
        <v>231</v>
      </c>
      <c r="B20" s="55"/>
      <c r="C20" s="55"/>
      <c r="D20" s="55"/>
      <c r="E20" s="55"/>
      <c r="F20" s="55"/>
      <c r="G20" s="55"/>
    </row>
    <row r="21" spans="1:7" x14ac:dyDescent="0.25">
      <c r="A21" s="1" t="s">
        <v>44</v>
      </c>
      <c r="B21" s="1" t="s">
        <v>8</v>
      </c>
      <c r="C21" s="1">
        <v>0</v>
      </c>
      <c r="D21" s="17">
        <f>'FY17 Munitions STRAC'!$U$14</f>
        <v>0</v>
      </c>
      <c r="E21" s="4">
        <f t="shared" ref="E21:E26" si="9">D21*C21</f>
        <v>0</v>
      </c>
      <c r="F21" s="4">
        <f t="shared" ref="F21:F26" si="10">E21*0.1</f>
        <v>0</v>
      </c>
      <c r="G21" s="5">
        <f t="shared" ref="G21:G26" si="11">SUM(E21,F21)</f>
        <v>0</v>
      </c>
    </row>
    <row r="22" spans="1:7" x14ac:dyDescent="0.25">
      <c r="A22" s="1" t="s">
        <v>12</v>
      </c>
      <c r="B22" s="1" t="s">
        <v>8</v>
      </c>
      <c r="C22" s="1">
        <v>0</v>
      </c>
      <c r="D22" s="17">
        <f>'FY17 Munitions STRAC'!$U$14</f>
        <v>0</v>
      </c>
      <c r="E22" s="4">
        <f t="shared" si="9"/>
        <v>0</v>
      </c>
      <c r="F22" s="4">
        <f t="shared" si="10"/>
        <v>0</v>
      </c>
      <c r="G22" s="5">
        <f t="shared" si="11"/>
        <v>0</v>
      </c>
    </row>
    <row r="23" spans="1:7" x14ac:dyDescent="0.25">
      <c r="A23" s="1" t="s">
        <v>13</v>
      </c>
      <c r="B23" s="1" t="s">
        <v>8</v>
      </c>
      <c r="C23" s="1">
        <v>0</v>
      </c>
      <c r="D23" s="17">
        <f>'FY17 Munitions STRAC'!$U$14</f>
        <v>0</v>
      </c>
      <c r="E23" s="4">
        <f t="shared" si="9"/>
        <v>0</v>
      </c>
      <c r="F23" s="4">
        <f t="shared" si="10"/>
        <v>0</v>
      </c>
      <c r="G23" s="5">
        <f t="shared" si="11"/>
        <v>0</v>
      </c>
    </row>
    <row r="24" spans="1:7" x14ac:dyDescent="0.25">
      <c r="A24" s="1" t="s">
        <v>14</v>
      </c>
      <c r="B24" s="1" t="s">
        <v>8</v>
      </c>
      <c r="C24" s="1">
        <v>0</v>
      </c>
      <c r="D24" s="17">
        <f>'FY17 Munitions STRAC'!$U$14</f>
        <v>0</v>
      </c>
      <c r="E24" s="4">
        <f t="shared" si="9"/>
        <v>0</v>
      </c>
      <c r="F24" s="4">
        <f t="shared" si="10"/>
        <v>0</v>
      </c>
      <c r="G24" s="5">
        <f t="shared" si="11"/>
        <v>0</v>
      </c>
    </row>
    <row r="25" spans="1:7" x14ac:dyDescent="0.25">
      <c r="A25" s="1" t="s">
        <v>15</v>
      </c>
      <c r="B25" s="1" t="s">
        <v>8</v>
      </c>
      <c r="C25" s="1">
        <v>0</v>
      </c>
      <c r="D25" s="17">
        <f>'FY17 Munitions STRAC'!$U$14</f>
        <v>0</v>
      </c>
      <c r="E25" s="4">
        <f t="shared" si="9"/>
        <v>0</v>
      </c>
      <c r="F25" s="4">
        <f t="shared" si="10"/>
        <v>0</v>
      </c>
      <c r="G25" s="5">
        <f t="shared" si="11"/>
        <v>0</v>
      </c>
    </row>
    <row r="26" spans="1:7" x14ac:dyDescent="0.25">
      <c r="A26" s="1" t="s">
        <v>16</v>
      </c>
      <c r="B26" s="1" t="s">
        <v>8</v>
      </c>
      <c r="C26" s="1">
        <v>20</v>
      </c>
      <c r="D26" s="17">
        <f>'FY17 Munitions STRAC'!$U$14</f>
        <v>0</v>
      </c>
      <c r="E26" s="4">
        <f t="shared" si="9"/>
        <v>0</v>
      </c>
      <c r="F26" s="4">
        <f t="shared" si="10"/>
        <v>0</v>
      </c>
      <c r="G26" s="5">
        <f t="shared" si="11"/>
        <v>0</v>
      </c>
    </row>
    <row r="27" spans="1:7" x14ac:dyDescent="0.25">
      <c r="A27" s="55" t="s">
        <v>232</v>
      </c>
      <c r="B27" s="55"/>
      <c r="C27" s="55"/>
      <c r="D27" s="55"/>
      <c r="E27" s="55"/>
      <c r="F27" s="55"/>
      <c r="G27" s="55"/>
    </row>
    <row r="28" spans="1:7" x14ac:dyDescent="0.25">
      <c r="A28" s="1" t="s">
        <v>44</v>
      </c>
      <c r="B28" s="1" t="s">
        <v>8</v>
      </c>
      <c r="C28" s="1">
        <v>0</v>
      </c>
      <c r="D28" s="17">
        <f>'FY17 Munitions STRAC'!$U$14</f>
        <v>0</v>
      </c>
      <c r="E28" s="4">
        <f t="shared" ref="E28:E33" si="12">D28*C28</f>
        <v>0</v>
      </c>
      <c r="F28" s="4">
        <f t="shared" ref="F28:F33" si="13">E28*0.1</f>
        <v>0</v>
      </c>
      <c r="G28" s="5">
        <f t="shared" ref="G28:G33" si="14">SUM(E28,F28)</f>
        <v>0</v>
      </c>
    </row>
    <row r="29" spans="1:7" x14ac:dyDescent="0.25">
      <c r="A29" s="1" t="s">
        <v>12</v>
      </c>
      <c r="B29" s="1" t="s">
        <v>8</v>
      </c>
      <c r="C29" s="1">
        <v>0</v>
      </c>
      <c r="D29" s="17">
        <f>'FY17 Munitions STRAC'!$U$14</f>
        <v>0</v>
      </c>
      <c r="E29" s="4">
        <f t="shared" si="12"/>
        <v>0</v>
      </c>
      <c r="F29" s="4">
        <f t="shared" si="13"/>
        <v>0</v>
      </c>
      <c r="G29" s="5">
        <f t="shared" si="14"/>
        <v>0</v>
      </c>
    </row>
    <row r="30" spans="1:7" x14ac:dyDescent="0.25">
      <c r="A30" s="1" t="s">
        <v>13</v>
      </c>
      <c r="B30" s="1" t="s">
        <v>8</v>
      </c>
      <c r="C30" s="1">
        <v>7</v>
      </c>
      <c r="D30" s="17">
        <f>'FY17 Munitions STRAC'!$U$14</f>
        <v>0</v>
      </c>
      <c r="E30" s="4">
        <f t="shared" si="12"/>
        <v>0</v>
      </c>
      <c r="F30" s="4">
        <f t="shared" si="13"/>
        <v>0</v>
      </c>
      <c r="G30" s="5">
        <f t="shared" si="14"/>
        <v>0</v>
      </c>
    </row>
    <row r="31" spans="1:7" x14ac:dyDescent="0.25">
      <c r="A31" s="1" t="s">
        <v>14</v>
      </c>
      <c r="B31" s="1" t="s">
        <v>8</v>
      </c>
      <c r="C31" s="1">
        <v>4</v>
      </c>
      <c r="D31" s="17">
        <f>'FY17 Munitions STRAC'!$U$14</f>
        <v>0</v>
      </c>
      <c r="E31" s="4">
        <f t="shared" si="12"/>
        <v>0</v>
      </c>
      <c r="F31" s="4">
        <f t="shared" si="13"/>
        <v>0</v>
      </c>
      <c r="G31" s="5">
        <f t="shared" si="14"/>
        <v>0</v>
      </c>
    </row>
    <row r="32" spans="1:7" x14ac:dyDescent="0.25">
      <c r="A32" s="1" t="s">
        <v>15</v>
      </c>
      <c r="B32" s="1" t="s">
        <v>8</v>
      </c>
      <c r="C32" s="1">
        <v>4</v>
      </c>
      <c r="D32" s="17">
        <f>'FY17 Munitions STRAC'!$U$14</f>
        <v>0</v>
      </c>
      <c r="E32" s="4">
        <f t="shared" si="12"/>
        <v>0</v>
      </c>
      <c r="F32" s="4">
        <f t="shared" si="13"/>
        <v>0</v>
      </c>
      <c r="G32" s="5">
        <f t="shared" si="14"/>
        <v>0</v>
      </c>
    </row>
    <row r="33" spans="1:7" x14ac:dyDescent="0.25">
      <c r="A33" s="1" t="s">
        <v>16</v>
      </c>
      <c r="B33" s="1" t="s">
        <v>8</v>
      </c>
      <c r="C33" s="1">
        <v>20</v>
      </c>
      <c r="D33" s="17">
        <f>'FY17 Munitions STRAC'!$U$14</f>
        <v>0</v>
      </c>
      <c r="E33" s="4">
        <f t="shared" si="12"/>
        <v>0</v>
      </c>
      <c r="F33" s="4">
        <f t="shared" si="13"/>
        <v>0</v>
      </c>
      <c r="G33" s="5">
        <f t="shared" si="14"/>
        <v>0</v>
      </c>
    </row>
    <row r="34" spans="1:7" x14ac:dyDescent="0.25">
      <c r="A34" s="55" t="s">
        <v>233</v>
      </c>
      <c r="B34" s="55"/>
      <c r="C34" s="55"/>
      <c r="D34" s="55"/>
      <c r="E34" s="55"/>
      <c r="F34" s="55"/>
      <c r="G34" s="55"/>
    </row>
    <row r="35" spans="1:7" x14ac:dyDescent="0.25">
      <c r="A35" s="1" t="s">
        <v>44</v>
      </c>
      <c r="B35" s="1" t="s">
        <v>8</v>
      </c>
      <c r="C35" s="1">
        <v>0</v>
      </c>
      <c r="D35" s="17">
        <f>'FY17 Munitions STRAC'!$U$14</f>
        <v>0</v>
      </c>
      <c r="E35" s="4">
        <f t="shared" ref="E35:E40" si="15">D35*C35</f>
        <v>0</v>
      </c>
      <c r="F35" s="4">
        <f t="shared" ref="F35:F40" si="16">E35*0.1</f>
        <v>0</v>
      </c>
      <c r="G35" s="5">
        <f t="shared" ref="G35:G40" si="17">SUM(E35,F35)</f>
        <v>0</v>
      </c>
    </row>
    <row r="36" spans="1:7" x14ac:dyDescent="0.25">
      <c r="A36" s="1" t="s">
        <v>12</v>
      </c>
      <c r="B36" s="1" t="s">
        <v>8</v>
      </c>
      <c r="C36" s="1">
        <v>0</v>
      </c>
      <c r="D36" s="17">
        <f>'FY17 Munitions STRAC'!$U$14</f>
        <v>0</v>
      </c>
      <c r="E36" s="4">
        <f t="shared" si="15"/>
        <v>0</v>
      </c>
      <c r="F36" s="4">
        <f t="shared" si="16"/>
        <v>0</v>
      </c>
      <c r="G36" s="5">
        <f t="shared" si="17"/>
        <v>0</v>
      </c>
    </row>
    <row r="37" spans="1:7" x14ac:dyDescent="0.25">
      <c r="A37" s="1" t="s">
        <v>13</v>
      </c>
      <c r="B37" s="1" t="s">
        <v>8</v>
      </c>
      <c r="C37" s="1">
        <v>7</v>
      </c>
      <c r="D37" s="17">
        <f>'FY17 Munitions STRAC'!$U$14</f>
        <v>0</v>
      </c>
      <c r="E37" s="4">
        <f t="shared" si="15"/>
        <v>0</v>
      </c>
      <c r="F37" s="4">
        <f t="shared" si="16"/>
        <v>0</v>
      </c>
      <c r="G37" s="5">
        <f t="shared" si="17"/>
        <v>0</v>
      </c>
    </row>
    <row r="38" spans="1:7" x14ac:dyDescent="0.25">
      <c r="A38" s="1" t="s">
        <v>14</v>
      </c>
      <c r="B38" s="1" t="s">
        <v>8</v>
      </c>
      <c r="C38" s="1">
        <v>4</v>
      </c>
      <c r="D38" s="17">
        <f>'FY17 Munitions STRAC'!$U$14</f>
        <v>0</v>
      </c>
      <c r="E38" s="4">
        <f t="shared" si="15"/>
        <v>0</v>
      </c>
      <c r="F38" s="4">
        <f t="shared" si="16"/>
        <v>0</v>
      </c>
      <c r="G38" s="5">
        <f t="shared" si="17"/>
        <v>0</v>
      </c>
    </row>
    <row r="39" spans="1:7" x14ac:dyDescent="0.25">
      <c r="A39" s="1" t="s">
        <v>15</v>
      </c>
      <c r="B39" s="1" t="s">
        <v>8</v>
      </c>
      <c r="C39" s="1">
        <v>4</v>
      </c>
      <c r="D39" s="17">
        <f>'FY17 Munitions STRAC'!$U$14</f>
        <v>0</v>
      </c>
      <c r="E39" s="4">
        <f t="shared" si="15"/>
        <v>0</v>
      </c>
      <c r="F39" s="4">
        <f t="shared" si="16"/>
        <v>0</v>
      </c>
      <c r="G39" s="5">
        <f t="shared" si="17"/>
        <v>0</v>
      </c>
    </row>
    <row r="40" spans="1:7" x14ac:dyDescent="0.25">
      <c r="A40" s="1" t="s">
        <v>16</v>
      </c>
      <c r="B40" s="1" t="s">
        <v>8</v>
      </c>
      <c r="C40" s="1">
        <v>20</v>
      </c>
      <c r="D40" s="17">
        <f>'FY17 Munitions STRAC'!$U$14</f>
        <v>0</v>
      </c>
      <c r="E40" s="4">
        <f t="shared" si="15"/>
        <v>0</v>
      </c>
      <c r="F40" s="4">
        <f t="shared" si="16"/>
        <v>0</v>
      </c>
      <c r="G40" s="5">
        <f t="shared" si="17"/>
        <v>0</v>
      </c>
    </row>
    <row r="41" spans="1:7" x14ac:dyDescent="0.25">
      <c r="A41" s="55" t="s">
        <v>234</v>
      </c>
      <c r="B41" s="55"/>
      <c r="C41" s="55"/>
      <c r="D41" s="55"/>
      <c r="E41" s="55"/>
      <c r="F41" s="55"/>
      <c r="G41" s="55"/>
    </row>
    <row r="42" spans="1:7" x14ac:dyDescent="0.25">
      <c r="A42" s="1" t="s">
        <v>44</v>
      </c>
      <c r="B42" s="1" t="s">
        <v>8</v>
      </c>
      <c r="C42" s="1">
        <v>16</v>
      </c>
      <c r="D42" s="17">
        <f>'FY17 Munitions STRAC'!$U$14</f>
        <v>0</v>
      </c>
      <c r="E42" s="4">
        <f t="shared" ref="E42:E47" si="18">D42*C42</f>
        <v>0</v>
      </c>
      <c r="F42" s="4">
        <f t="shared" ref="F42:F47" si="19">E42*0.1</f>
        <v>0</v>
      </c>
      <c r="G42" s="5">
        <f t="shared" ref="G42:G47" si="20">SUM(E42,F42)</f>
        <v>0</v>
      </c>
    </row>
    <row r="43" spans="1:7" x14ac:dyDescent="0.25">
      <c r="A43" s="1" t="s">
        <v>12</v>
      </c>
      <c r="B43" s="1" t="s">
        <v>8</v>
      </c>
      <c r="C43" s="1">
        <v>0</v>
      </c>
      <c r="D43" s="17">
        <f>'FY17 Munitions STRAC'!$U$14</f>
        <v>0</v>
      </c>
      <c r="E43" s="4">
        <f t="shared" si="18"/>
        <v>0</v>
      </c>
      <c r="F43" s="4">
        <f t="shared" si="19"/>
        <v>0</v>
      </c>
      <c r="G43" s="5">
        <f t="shared" si="20"/>
        <v>0</v>
      </c>
    </row>
    <row r="44" spans="1:7" x14ac:dyDescent="0.25">
      <c r="A44" s="1" t="s">
        <v>13</v>
      </c>
      <c r="B44" s="1" t="s">
        <v>8</v>
      </c>
      <c r="C44" s="1">
        <v>0</v>
      </c>
      <c r="D44" s="17">
        <f>'FY17 Munitions STRAC'!$U$14</f>
        <v>0</v>
      </c>
      <c r="E44" s="4">
        <f t="shared" si="18"/>
        <v>0</v>
      </c>
      <c r="F44" s="4">
        <f t="shared" si="19"/>
        <v>0</v>
      </c>
      <c r="G44" s="5">
        <f t="shared" si="20"/>
        <v>0</v>
      </c>
    </row>
    <row r="45" spans="1:7" x14ac:dyDescent="0.25">
      <c r="A45" s="1" t="s">
        <v>14</v>
      </c>
      <c r="B45" s="1" t="s">
        <v>8</v>
      </c>
      <c r="C45" s="1">
        <v>7</v>
      </c>
      <c r="D45" s="17">
        <f>'FY17 Munitions STRAC'!$U$14</f>
        <v>0</v>
      </c>
      <c r="E45" s="4">
        <f t="shared" si="18"/>
        <v>0</v>
      </c>
      <c r="F45" s="4">
        <f t="shared" si="19"/>
        <v>0</v>
      </c>
      <c r="G45" s="5">
        <f t="shared" si="20"/>
        <v>0</v>
      </c>
    </row>
    <row r="46" spans="1:7" x14ac:dyDescent="0.25">
      <c r="A46" s="1" t="s">
        <v>15</v>
      </c>
      <c r="B46" s="1" t="s">
        <v>8</v>
      </c>
      <c r="C46" s="1">
        <v>7</v>
      </c>
      <c r="D46" s="17">
        <f>'FY17 Munitions STRAC'!$U$14</f>
        <v>0</v>
      </c>
      <c r="E46" s="4">
        <f t="shared" si="18"/>
        <v>0</v>
      </c>
      <c r="F46" s="4">
        <f t="shared" si="19"/>
        <v>0</v>
      </c>
      <c r="G46" s="5">
        <f t="shared" si="20"/>
        <v>0</v>
      </c>
    </row>
    <row r="47" spans="1:7" x14ac:dyDescent="0.25">
      <c r="A47" s="1" t="s">
        <v>16</v>
      </c>
      <c r="B47" s="1" t="s">
        <v>8</v>
      </c>
      <c r="C47" s="1">
        <v>0</v>
      </c>
      <c r="D47" s="17">
        <f>'FY17 Munitions STRAC'!$U$14</f>
        <v>0</v>
      </c>
      <c r="E47" s="4">
        <f t="shared" si="18"/>
        <v>0</v>
      </c>
      <c r="F47" s="4">
        <f t="shared" si="19"/>
        <v>0</v>
      </c>
      <c r="G47" s="5">
        <f t="shared" si="20"/>
        <v>0</v>
      </c>
    </row>
    <row r="48" spans="1:7" x14ac:dyDescent="0.25">
      <c r="A48" s="55" t="s">
        <v>80</v>
      </c>
      <c r="B48" s="55"/>
      <c r="C48" s="55"/>
      <c r="D48" s="55"/>
      <c r="E48" s="55"/>
      <c r="F48" s="55"/>
      <c r="G48" s="55"/>
    </row>
    <row r="49" spans="1:7" x14ac:dyDescent="0.25">
      <c r="A49" s="1" t="s">
        <v>57</v>
      </c>
      <c r="B49" s="1" t="s">
        <v>8</v>
      </c>
      <c r="C49" s="1">
        <v>0</v>
      </c>
      <c r="D49" s="17">
        <f>'FY17 Munitions STRAC'!$O$23</f>
        <v>0</v>
      </c>
      <c r="E49" s="4">
        <f t="shared" ref="E49:E54" si="21">D49*C49</f>
        <v>0</v>
      </c>
      <c r="F49" s="4">
        <f t="shared" ref="F49:F54" si="22">E49*0.1</f>
        <v>0</v>
      </c>
      <c r="G49" s="5">
        <f t="shared" ref="G49:G54" si="23">SUM(E49,F49)</f>
        <v>0</v>
      </c>
    </row>
    <row r="50" spans="1:7" x14ac:dyDescent="0.25">
      <c r="A50" s="1" t="s">
        <v>58</v>
      </c>
      <c r="B50" s="1" t="s">
        <v>8</v>
      </c>
      <c r="C50" s="1">
        <v>0</v>
      </c>
      <c r="D50" s="17">
        <f>'FY17 Munitions STRAC'!$O$23</f>
        <v>0</v>
      </c>
      <c r="E50" s="4">
        <f t="shared" si="21"/>
        <v>0</v>
      </c>
      <c r="F50" s="4">
        <f t="shared" si="22"/>
        <v>0</v>
      </c>
      <c r="G50" s="5">
        <f t="shared" si="23"/>
        <v>0</v>
      </c>
    </row>
    <row r="51" spans="1:7" x14ac:dyDescent="0.25">
      <c r="A51" s="1" t="s">
        <v>81</v>
      </c>
      <c r="B51" s="1" t="s">
        <v>8</v>
      </c>
      <c r="C51" s="1">
        <v>0</v>
      </c>
      <c r="D51" s="17">
        <f>'FY17 Munitions STRAC'!$O$23</f>
        <v>0</v>
      </c>
      <c r="E51" s="4">
        <f t="shared" si="21"/>
        <v>0</v>
      </c>
      <c r="F51" s="4">
        <f t="shared" si="22"/>
        <v>0</v>
      </c>
      <c r="G51" s="5">
        <f t="shared" si="23"/>
        <v>0</v>
      </c>
    </row>
    <row r="52" spans="1:7" x14ac:dyDescent="0.25">
      <c r="A52" s="1" t="s">
        <v>59</v>
      </c>
      <c r="B52" s="1" t="s">
        <v>8</v>
      </c>
      <c r="C52" s="1">
        <v>0</v>
      </c>
      <c r="D52" s="17">
        <f>'FY17 Munitions STRAC'!$O$23</f>
        <v>0</v>
      </c>
      <c r="E52" s="4">
        <f t="shared" si="21"/>
        <v>0</v>
      </c>
      <c r="F52" s="4">
        <f t="shared" si="22"/>
        <v>0</v>
      </c>
      <c r="G52" s="5">
        <f t="shared" si="23"/>
        <v>0</v>
      </c>
    </row>
    <row r="53" spans="1:7" x14ac:dyDescent="0.25">
      <c r="A53" s="1" t="s">
        <v>60</v>
      </c>
      <c r="B53" s="1" t="s">
        <v>8</v>
      </c>
      <c r="C53" s="1">
        <v>0</v>
      </c>
      <c r="D53" s="17">
        <f>'FY17 Munitions STRAC'!$O$23</f>
        <v>0</v>
      </c>
      <c r="E53" s="4">
        <f t="shared" si="21"/>
        <v>0</v>
      </c>
      <c r="F53" s="4">
        <f t="shared" si="22"/>
        <v>0</v>
      </c>
      <c r="G53" s="5">
        <f t="shared" si="23"/>
        <v>0</v>
      </c>
    </row>
    <row r="54" spans="1:7" x14ac:dyDescent="0.25">
      <c r="A54" s="1" t="s">
        <v>61</v>
      </c>
      <c r="B54" s="1" t="s">
        <v>8</v>
      </c>
      <c r="C54" s="1">
        <v>20</v>
      </c>
      <c r="D54" s="17">
        <f>'FY17 Munitions STRAC'!$O$23</f>
        <v>0</v>
      </c>
      <c r="E54" s="4">
        <f t="shared" si="21"/>
        <v>0</v>
      </c>
      <c r="F54" s="4">
        <f t="shared" si="22"/>
        <v>0</v>
      </c>
      <c r="G54" s="5">
        <f t="shared" si="23"/>
        <v>0</v>
      </c>
    </row>
    <row r="55" spans="1:7" x14ac:dyDescent="0.25">
      <c r="A55" s="55" t="s">
        <v>229</v>
      </c>
      <c r="B55" s="55"/>
      <c r="C55" s="55"/>
      <c r="D55" s="55"/>
      <c r="E55" s="55"/>
      <c r="F55" s="55"/>
      <c r="G55" s="55"/>
    </row>
    <row r="56" spans="1:7" x14ac:dyDescent="0.25">
      <c r="A56" s="1" t="s">
        <v>57</v>
      </c>
      <c r="B56" s="1" t="s">
        <v>8</v>
      </c>
      <c r="C56" s="1">
        <v>14</v>
      </c>
      <c r="D56" s="17">
        <f>'FY17 Munitions STRAC'!$O$23</f>
        <v>0</v>
      </c>
      <c r="E56" s="4">
        <f t="shared" ref="E56:E61" si="24">D56*C56</f>
        <v>0</v>
      </c>
      <c r="F56" s="4">
        <f t="shared" ref="F56:F61" si="25">E56*0.1</f>
        <v>0</v>
      </c>
      <c r="G56" s="5">
        <f t="shared" ref="G56:G61" si="26">SUM(E56,F56)</f>
        <v>0</v>
      </c>
    </row>
    <row r="57" spans="1:7" x14ac:dyDescent="0.25">
      <c r="A57" s="1" t="s">
        <v>58</v>
      </c>
      <c r="B57" s="1" t="s">
        <v>8</v>
      </c>
      <c r="C57" s="1">
        <v>10</v>
      </c>
      <c r="D57" s="17">
        <f>'FY17 Munitions STRAC'!$O$23</f>
        <v>0</v>
      </c>
      <c r="E57" s="4">
        <f t="shared" si="24"/>
        <v>0</v>
      </c>
      <c r="F57" s="4">
        <f t="shared" si="25"/>
        <v>0</v>
      </c>
      <c r="G57" s="5">
        <f t="shared" si="26"/>
        <v>0</v>
      </c>
    </row>
    <row r="58" spans="1:7" x14ac:dyDescent="0.25">
      <c r="A58" s="1" t="s">
        <v>82</v>
      </c>
      <c r="B58" s="1" t="s">
        <v>8</v>
      </c>
      <c r="C58" s="1">
        <v>0</v>
      </c>
      <c r="D58" s="17">
        <f>'FY17 Munitions STRAC'!$O$23</f>
        <v>0</v>
      </c>
      <c r="E58" s="4">
        <f t="shared" si="24"/>
        <v>0</v>
      </c>
      <c r="F58" s="4">
        <f t="shared" si="25"/>
        <v>0</v>
      </c>
      <c r="G58" s="5">
        <f t="shared" si="26"/>
        <v>0</v>
      </c>
    </row>
    <row r="59" spans="1:7" x14ac:dyDescent="0.25">
      <c r="A59" s="1" t="s">
        <v>59</v>
      </c>
      <c r="B59" s="1" t="s">
        <v>8</v>
      </c>
      <c r="C59" s="1">
        <v>9</v>
      </c>
      <c r="D59" s="17">
        <f>'FY17 Munitions STRAC'!$O$23</f>
        <v>0</v>
      </c>
      <c r="E59" s="4">
        <f t="shared" si="24"/>
        <v>0</v>
      </c>
      <c r="F59" s="4">
        <f t="shared" si="25"/>
        <v>0</v>
      </c>
      <c r="G59" s="5">
        <f t="shared" si="26"/>
        <v>0</v>
      </c>
    </row>
    <row r="60" spans="1:7" x14ac:dyDescent="0.25">
      <c r="A60" s="1" t="s">
        <v>60</v>
      </c>
      <c r="B60" s="1" t="s">
        <v>8</v>
      </c>
      <c r="C60" s="1">
        <v>9</v>
      </c>
      <c r="D60" s="17">
        <f>'FY17 Munitions STRAC'!$O$23</f>
        <v>0</v>
      </c>
      <c r="E60" s="4">
        <f t="shared" si="24"/>
        <v>0</v>
      </c>
      <c r="F60" s="4">
        <f t="shared" si="25"/>
        <v>0</v>
      </c>
      <c r="G60" s="5">
        <f t="shared" si="26"/>
        <v>0</v>
      </c>
    </row>
    <row r="61" spans="1:7" x14ac:dyDescent="0.25">
      <c r="A61" s="1" t="s">
        <v>61</v>
      </c>
      <c r="B61" s="1" t="s">
        <v>8</v>
      </c>
      <c r="C61" s="1">
        <v>30</v>
      </c>
      <c r="D61" s="17">
        <f>'FY17 Munitions STRAC'!$O$23</f>
        <v>0</v>
      </c>
      <c r="E61" s="4">
        <f t="shared" si="24"/>
        <v>0</v>
      </c>
      <c r="F61" s="4">
        <f t="shared" si="25"/>
        <v>0</v>
      </c>
      <c r="G61" s="5">
        <f t="shared" si="26"/>
        <v>0</v>
      </c>
    </row>
    <row r="62" spans="1:7" x14ac:dyDescent="0.25">
      <c r="A62" s="55" t="s">
        <v>230</v>
      </c>
      <c r="B62" s="55"/>
      <c r="C62" s="55"/>
      <c r="D62" s="55"/>
      <c r="E62" s="55"/>
      <c r="F62" s="55"/>
      <c r="G62" s="55"/>
    </row>
    <row r="63" spans="1:7" x14ac:dyDescent="0.25">
      <c r="A63" s="1" t="s">
        <v>57</v>
      </c>
      <c r="B63" s="1" t="s">
        <v>8</v>
      </c>
      <c r="C63" s="1">
        <v>18</v>
      </c>
      <c r="D63" s="17">
        <f>'FY17 Munitions STRAC'!$O$23</f>
        <v>0</v>
      </c>
      <c r="E63" s="4">
        <f t="shared" ref="E63:E68" si="27">D63*C63</f>
        <v>0</v>
      </c>
      <c r="F63" s="4">
        <f t="shared" ref="F63:F68" si="28">E63*0.1</f>
        <v>0</v>
      </c>
      <c r="G63" s="5">
        <f t="shared" ref="G63:G68" si="29">SUM(E63,F63)</f>
        <v>0</v>
      </c>
    </row>
    <row r="64" spans="1:7" x14ac:dyDescent="0.25">
      <c r="A64" s="1" t="s">
        <v>58</v>
      </c>
      <c r="B64" s="1" t="s">
        <v>8</v>
      </c>
      <c r="C64" s="1">
        <v>10</v>
      </c>
      <c r="D64" s="17">
        <f>'FY17 Munitions STRAC'!$O$23</f>
        <v>0</v>
      </c>
      <c r="E64" s="4">
        <f t="shared" si="27"/>
        <v>0</v>
      </c>
      <c r="F64" s="4">
        <f t="shared" si="28"/>
        <v>0</v>
      </c>
      <c r="G64" s="5">
        <f t="shared" si="29"/>
        <v>0</v>
      </c>
    </row>
    <row r="65" spans="1:7" x14ac:dyDescent="0.25">
      <c r="A65" s="1" t="s">
        <v>82</v>
      </c>
      <c r="B65" s="1" t="s">
        <v>8</v>
      </c>
      <c r="C65" s="1">
        <v>0</v>
      </c>
      <c r="D65" s="17">
        <f>'FY17 Munitions STRAC'!$O$23</f>
        <v>0</v>
      </c>
      <c r="E65" s="4">
        <f t="shared" si="27"/>
        <v>0</v>
      </c>
      <c r="F65" s="4">
        <f t="shared" si="28"/>
        <v>0</v>
      </c>
      <c r="G65" s="5">
        <f t="shared" si="29"/>
        <v>0</v>
      </c>
    </row>
    <row r="66" spans="1:7" x14ac:dyDescent="0.25">
      <c r="A66" s="1" t="s">
        <v>59</v>
      </c>
      <c r="B66" s="1" t="s">
        <v>8</v>
      </c>
      <c r="C66" s="1">
        <v>9</v>
      </c>
      <c r="D66" s="17">
        <f>'FY17 Munitions STRAC'!$O$23</f>
        <v>0</v>
      </c>
      <c r="E66" s="4">
        <f t="shared" si="27"/>
        <v>0</v>
      </c>
      <c r="F66" s="4">
        <f t="shared" si="28"/>
        <v>0</v>
      </c>
      <c r="G66" s="5">
        <f t="shared" si="29"/>
        <v>0</v>
      </c>
    </row>
    <row r="67" spans="1:7" x14ac:dyDescent="0.25">
      <c r="A67" s="1" t="s">
        <v>60</v>
      </c>
      <c r="B67" s="1" t="s">
        <v>8</v>
      </c>
      <c r="C67" s="1">
        <v>9</v>
      </c>
      <c r="D67" s="17">
        <f>'FY17 Munitions STRAC'!$O$23</f>
        <v>0</v>
      </c>
      <c r="E67" s="4">
        <f t="shared" si="27"/>
        <v>0</v>
      </c>
      <c r="F67" s="4">
        <f t="shared" si="28"/>
        <v>0</v>
      </c>
      <c r="G67" s="5">
        <f t="shared" si="29"/>
        <v>0</v>
      </c>
    </row>
    <row r="68" spans="1:7" x14ac:dyDescent="0.25">
      <c r="A68" s="1" t="s">
        <v>61</v>
      </c>
      <c r="B68" s="1" t="s">
        <v>8</v>
      </c>
      <c r="C68" s="1">
        <v>30</v>
      </c>
      <c r="D68" s="17">
        <f>'FY17 Munitions STRAC'!$O$23</f>
        <v>0</v>
      </c>
      <c r="E68" s="4">
        <f t="shared" si="27"/>
        <v>0</v>
      </c>
      <c r="F68" s="4">
        <f t="shared" si="28"/>
        <v>0</v>
      </c>
      <c r="G68" s="5">
        <f t="shared" si="29"/>
        <v>0</v>
      </c>
    </row>
    <row r="69" spans="1:7" x14ac:dyDescent="0.25">
      <c r="A69" s="55" t="s">
        <v>235</v>
      </c>
      <c r="B69" s="55"/>
      <c r="C69" s="55"/>
      <c r="D69" s="55"/>
      <c r="E69" s="55"/>
      <c r="F69" s="55"/>
      <c r="G69" s="55"/>
    </row>
    <row r="70" spans="1:7" x14ac:dyDescent="0.25">
      <c r="A70" s="1" t="s">
        <v>44</v>
      </c>
      <c r="B70" s="1" t="s">
        <v>8</v>
      </c>
      <c r="C70" s="1">
        <v>0</v>
      </c>
      <c r="D70" s="17">
        <f>'FY17 Munitions STRAC'!$U$14</f>
        <v>0</v>
      </c>
      <c r="E70" s="4">
        <f t="shared" ref="E70:E75" si="30">D70*C70</f>
        <v>0</v>
      </c>
      <c r="F70" s="4">
        <f t="shared" ref="F70:F75" si="31">E70*0.1</f>
        <v>0</v>
      </c>
      <c r="G70" s="5">
        <f t="shared" ref="G70:G75" si="32">SUM(E70,F70)</f>
        <v>0</v>
      </c>
    </row>
    <row r="71" spans="1:7" x14ac:dyDescent="0.25">
      <c r="A71" s="1" t="s">
        <v>12</v>
      </c>
      <c r="B71" s="1" t="s">
        <v>8</v>
      </c>
      <c r="C71" s="1">
        <v>0</v>
      </c>
      <c r="D71" s="17">
        <f>'FY17 Munitions STRAC'!$U$14</f>
        <v>0</v>
      </c>
      <c r="E71" s="4">
        <f t="shared" si="30"/>
        <v>0</v>
      </c>
      <c r="F71" s="4">
        <f t="shared" si="31"/>
        <v>0</v>
      </c>
      <c r="G71" s="5">
        <f t="shared" si="32"/>
        <v>0</v>
      </c>
    </row>
    <row r="72" spans="1:7" x14ac:dyDescent="0.25">
      <c r="A72" s="1" t="s">
        <v>13</v>
      </c>
      <c r="B72" s="1" t="s">
        <v>8</v>
      </c>
      <c r="C72" s="1">
        <v>0</v>
      </c>
      <c r="D72" s="17">
        <f>'FY17 Munitions STRAC'!$U$14</f>
        <v>0</v>
      </c>
      <c r="E72" s="4">
        <f t="shared" si="30"/>
        <v>0</v>
      </c>
      <c r="F72" s="4">
        <f t="shared" si="31"/>
        <v>0</v>
      </c>
      <c r="G72" s="5">
        <f t="shared" si="32"/>
        <v>0</v>
      </c>
    </row>
    <row r="73" spans="1:7" x14ac:dyDescent="0.25">
      <c r="A73" s="1" t="s">
        <v>14</v>
      </c>
      <c r="B73" s="1" t="s">
        <v>8</v>
      </c>
      <c r="C73" s="1">
        <v>0</v>
      </c>
      <c r="D73" s="17">
        <f>'FY17 Munitions STRAC'!$U$14</f>
        <v>0</v>
      </c>
      <c r="E73" s="4">
        <f t="shared" si="30"/>
        <v>0</v>
      </c>
      <c r="F73" s="4">
        <f t="shared" si="31"/>
        <v>0</v>
      </c>
      <c r="G73" s="5">
        <f t="shared" si="32"/>
        <v>0</v>
      </c>
    </row>
    <row r="74" spans="1:7" x14ac:dyDescent="0.25">
      <c r="A74" s="1" t="s">
        <v>15</v>
      </c>
      <c r="B74" s="1" t="s">
        <v>8</v>
      </c>
      <c r="C74" s="1">
        <v>0</v>
      </c>
      <c r="D74" s="17">
        <f>'FY17 Munitions STRAC'!$U$14</f>
        <v>0</v>
      </c>
      <c r="E74" s="4">
        <f t="shared" si="30"/>
        <v>0</v>
      </c>
      <c r="F74" s="4">
        <f t="shared" si="31"/>
        <v>0</v>
      </c>
      <c r="G74" s="5">
        <f t="shared" si="32"/>
        <v>0</v>
      </c>
    </row>
    <row r="75" spans="1:7" x14ac:dyDescent="0.25">
      <c r="A75" s="1" t="s">
        <v>16</v>
      </c>
      <c r="B75" s="1" t="s">
        <v>8</v>
      </c>
      <c r="C75" s="1">
        <v>20</v>
      </c>
      <c r="D75" s="17">
        <f>'FY17 Munitions STRAC'!$U$14</f>
        <v>0</v>
      </c>
      <c r="E75" s="4">
        <f t="shared" si="30"/>
        <v>0</v>
      </c>
      <c r="F75" s="4">
        <f t="shared" si="31"/>
        <v>0</v>
      </c>
      <c r="G75" s="5">
        <f t="shared" si="32"/>
        <v>0</v>
      </c>
    </row>
    <row r="76" spans="1:7" x14ac:dyDescent="0.25">
      <c r="A76" s="55" t="s">
        <v>236</v>
      </c>
      <c r="B76" s="55"/>
      <c r="C76" s="55"/>
      <c r="D76" s="55"/>
      <c r="E76" s="55"/>
      <c r="F76" s="55"/>
      <c r="G76" s="55"/>
    </row>
    <row r="77" spans="1:7" x14ac:dyDescent="0.25">
      <c r="A77" s="1" t="s">
        <v>44</v>
      </c>
      <c r="B77" s="1" t="s">
        <v>8</v>
      </c>
      <c r="C77" s="1">
        <v>0</v>
      </c>
      <c r="D77" s="17">
        <f>'FY17 Munitions STRAC'!$U$14</f>
        <v>0</v>
      </c>
      <c r="E77" s="4">
        <f t="shared" ref="E77:E82" si="33">D77*C77</f>
        <v>0</v>
      </c>
      <c r="F77" s="4">
        <f t="shared" ref="F77:F82" si="34">E77*0.1</f>
        <v>0</v>
      </c>
      <c r="G77" s="5">
        <f t="shared" ref="G77:G82" si="35">SUM(E77,F77)</f>
        <v>0</v>
      </c>
    </row>
    <row r="78" spans="1:7" x14ac:dyDescent="0.25">
      <c r="A78" s="1" t="s">
        <v>12</v>
      </c>
      <c r="B78" s="1" t="s">
        <v>8</v>
      </c>
      <c r="C78" s="1">
        <v>0</v>
      </c>
      <c r="D78" s="17">
        <f>'FY17 Munitions STRAC'!$U$14</f>
        <v>0</v>
      </c>
      <c r="E78" s="4">
        <f t="shared" si="33"/>
        <v>0</v>
      </c>
      <c r="F78" s="4">
        <f t="shared" si="34"/>
        <v>0</v>
      </c>
      <c r="G78" s="5">
        <f t="shared" si="35"/>
        <v>0</v>
      </c>
    </row>
    <row r="79" spans="1:7" x14ac:dyDescent="0.25">
      <c r="A79" s="1" t="s">
        <v>13</v>
      </c>
      <c r="B79" s="1" t="s">
        <v>8</v>
      </c>
      <c r="C79" s="1">
        <v>7</v>
      </c>
      <c r="D79" s="17">
        <f>'FY17 Munitions STRAC'!$U$14</f>
        <v>0</v>
      </c>
      <c r="E79" s="4">
        <f t="shared" si="33"/>
        <v>0</v>
      </c>
      <c r="F79" s="4">
        <f t="shared" si="34"/>
        <v>0</v>
      </c>
      <c r="G79" s="5">
        <f t="shared" si="35"/>
        <v>0</v>
      </c>
    </row>
    <row r="80" spans="1:7" x14ac:dyDescent="0.25">
      <c r="A80" s="1" t="s">
        <v>14</v>
      </c>
      <c r="B80" s="1" t="s">
        <v>8</v>
      </c>
      <c r="C80" s="1">
        <v>4</v>
      </c>
      <c r="D80" s="17">
        <f>'FY17 Munitions STRAC'!$U$14</f>
        <v>0</v>
      </c>
      <c r="E80" s="4">
        <f t="shared" si="33"/>
        <v>0</v>
      </c>
      <c r="F80" s="4">
        <f t="shared" si="34"/>
        <v>0</v>
      </c>
      <c r="G80" s="5">
        <f t="shared" si="35"/>
        <v>0</v>
      </c>
    </row>
    <row r="81" spans="1:7" x14ac:dyDescent="0.25">
      <c r="A81" s="1" t="s">
        <v>15</v>
      </c>
      <c r="B81" s="1" t="s">
        <v>8</v>
      </c>
      <c r="C81" s="1">
        <v>4</v>
      </c>
      <c r="D81" s="17">
        <f>'FY17 Munitions STRAC'!$U$14</f>
        <v>0</v>
      </c>
      <c r="E81" s="4">
        <f t="shared" si="33"/>
        <v>0</v>
      </c>
      <c r="F81" s="4">
        <f t="shared" si="34"/>
        <v>0</v>
      </c>
      <c r="G81" s="5">
        <f t="shared" si="35"/>
        <v>0</v>
      </c>
    </row>
    <row r="82" spans="1:7" x14ac:dyDescent="0.25">
      <c r="A82" s="1" t="s">
        <v>16</v>
      </c>
      <c r="B82" s="1" t="s">
        <v>8</v>
      </c>
      <c r="C82" s="1">
        <v>20</v>
      </c>
      <c r="D82" s="17">
        <f>'FY17 Munitions STRAC'!$U$14</f>
        <v>0</v>
      </c>
      <c r="E82" s="4">
        <f t="shared" si="33"/>
        <v>0</v>
      </c>
      <c r="F82" s="4">
        <f t="shared" si="34"/>
        <v>0</v>
      </c>
      <c r="G82" s="5">
        <f t="shared" si="35"/>
        <v>0</v>
      </c>
    </row>
    <row r="83" spans="1:7" x14ac:dyDescent="0.25">
      <c r="A83" s="55" t="s">
        <v>237</v>
      </c>
      <c r="B83" s="55"/>
      <c r="C83" s="55"/>
      <c r="D83" s="55"/>
      <c r="E83" s="55"/>
      <c r="F83" s="55"/>
      <c r="G83" s="55"/>
    </row>
    <row r="84" spans="1:7" x14ac:dyDescent="0.25">
      <c r="A84" s="1" t="s">
        <v>44</v>
      </c>
      <c r="B84" s="1" t="s">
        <v>8</v>
      </c>
      <c r="C84" s="1">
        <v>0</v>
      </c>
      <c r="D84" s="17">
        <f>'FY17 Munitions STRAC'!$U$14</f>
        <v>0</v>
      </c>
      <c r="E84" s="4">
        <f t="shared" ref="E84:E89" si="36">D84*C84</f>
        <v>0</v>
      </c>
      <c r="F84" s="4">
        <f t="shared" ref="F84:F89" si="37">E84*0.1</f>
        <v>0</v>
      </c>
      <c r="G84" s="5">
        <f t="shared" ref="G84:G89" si="38">SUM(E84,F84)</f>
        <v>0</v>
      </c>
    </row>
    <row r="85" spans="1:7" x14ac:dyDescent="0.25">
      <c r="A85" s="1" t="s">
        <v>12</v>
      </c>
      <c r="B85" s="1" t="s">
        <v>8</v>
      </c>
      <c r="C85" s="1">
        <v>16</v>
      </c>
      <c r="D85" s="17">
        <f>'FY17 Munitions STRAC'!$U$14</f>
        <v>0</v>
      </c>
      <c r="E85" s="4">
        <f t="shared" si="36"/>
        <v>0</v>
      </c>
      <c r="F85" s="4">
        <f t="shared" si="37"/>
        <v>0</v>
      </c>
      <c r="G85" s="5">
        <f t="shared" si="38"/>
        <v>0</v>
      </c>
    </row>
    <row r="86" spans="1:7" x14ac:dyDescent="0.25">
      <c r="A86" s="1" t="s">
        <v>13</v>
      </c>
      <c r="B86" s="1" t="s">
        <v>8</v>
      </c>
      <c r="C86" s="1">
        <v>8</v>
      </c>
      <c r="D86" s="17">
        <f>'FY17 Munitions STRAC'!$U$14</f>
        <v>0</v>
      </c>
      <c r="E86" s="4">
        <f t="shared" si="36"/>
        <v>0</v>
      </c>
      <c r="F86" s="4">
        <f t="shared" si="37"/>
        <v>0</v>
      </c>
      <c r="G86" s="5">
        <f t="shared" si="38"/>
        <v>0</v>
      </c>
    </row>
    <row r="87" spans="1:7" x14ac:dyDescent="0.25">
      <c r="A87" s="1" t="s">
        <v>14</v>
      </c>
      <c r="B87" s="1" t="s">
        <v>8</v>
      </c>
      <c r="C87" s="1">
        <v>4</v>
      </c>
      <c r="D87" s="17">
        <f>'FY17 Munitions STRAC'!$U$14</f>
        <v>0</v>
      </c>
      <c r="E87" s="4">
        <f t="shared" si="36"/>
        <v>0</v>
      </c>
      <c r="F87" s="4">
        <f t="shared" si="37"/>
        <v>0</v>
      </c>
      <c r="G87" s="5">
        <f t="shared" si="38"/>
        <v>0</v>
      </c>
    </row>
    <row r="88" spans="1:7" x14ac:dyDescent="0.25">
      <c r="A88" s="1" t="s">
        <v>15</v>
      </c>
      <c r="B88" s="1" t="s">
        <v>8</v>
      </c>
      <c r="C88" s="1">
        <v>4</v>
      </c>
      <c r="D88" s="17">
        <f>'FY17 Munitions STRAC'!$U$14</f>
        <v>0</v>
      </c>
      <c r="E88" s="4">
        <f t="shared" si="36"/>
        <v>0</v>
      </c>
      <c r="F88" s="4">
        <f t="shared" si="37"/>
        <v>0</v>
      </c>
      <c r="G88" s="5">
        <f t="shared" si="38"/>
        <v>0</v>
      </c>
    </row>
    <row r="89" spans="1:7" x14ac:dyDescent="0.25">
      <c r="A89" s="1" t="s">
        <v>16</v>
      </c>
      <c r="B89" s="1" t="s">
        <v>8</v>
      </c>
      <c r="C89" s="1">
        <v>20</v>
      </c>
      <c r="D89" s="17">
        <f>'FY17 Munitions STRAC'!$U$14</f>
        <v>0</v>
      </c>
      <c r="E89" s="4">
        <f t="shared" si="36"/>
        <v>0</v>
      </c>
      <c r="F89" s="4">
        <f t="shared" si="37"/>
        <v>0</v>
      </c>
      <c r="G89" s="5">
        <f t="shared" si="38"/>
        <v>0</v>
      </c>
    </row>
    <row r="90" spans="1:7" x14ac:dyDescent="0.25">
      <c r="A90" s="55" t="s">
        <v>238</v>
      </c>
      <c r="B90" s="55"/>
      <c r="C90" s="55"/>
      <c r="D90" s="55"/>
      <c r="E90" s="55"/>
      <c r="F90" s="55"/>
      <c r="G90" s="55"/>
    </row>
    <row r="91" spans="1:7" x14ac:dyDescent="0.25">
      <c r="A91" s="1" t="s">
        <v>44</v>
      </c>
      <c r="B91" s="1" t="s">
        <v>8</v>
      </c>
      <c r="C91" s="1">
        <v>14</v>
      </c>
      <c r="D91" s="17">
        <f>'FY17 Munitions STRAC'!$U$14</f>
        <v>0</v>
      </c>
      <c r="E91" s="4">
        <f t="shared" ref="E91:E96" si="39">D91*C91</f>
        <v>0</v>
      </c>
      <c r="F91" s="4">
        <f t="shared" ref="F91:F96" si="40">E91*0.1</f>
        <v>0</v>
      </c>
      <c r="G91" s="5">
        <f t="shared" ref="G91:G96" si="41">SUM(E91,F91)</f>
        <v>0</v>
      </c>
    </row>
    <row r="92" spans="1:7" x14ac:dyDescent="0.25">
      <c r="A92" s="1" t="s">
        <v>12</v>
      </c>
      <c r="B92" s="1" t="s">
        <v>8</v>
      </c>
      <c r="C92" s="1">
        <v>0</v>
      </c>
      <c r="D92" s="17">
        <f>'FY17 Munitions STRAC'!$U$14</f>
        <v>0</v>
      </c>
      <c r="E92" s="4">
        <f t="shared" si="39"/>
        <v>0</v>
      </c>
      <c r="F92" s="4">
        <f t="shared" si="40"/>
        <v>0</v>
      </c>
      <c r="G92" s="5">
        <f t="shared" si="41"/>
        <v>0</v>
      </c>
    </row>
    <row r="93" spans="1:7" x14ac:dyDescent="0.25">
      <c r="A93" s="1" t="s">
        <v>13</v>
      </c>
      <c r="B93" s="1" t="s">
        <v>8</v>
      </c>
      <c r="C93" s="1">
        <v>0</v>
      </c>
      <c r="D93" s="17">
        <f>'FY17 Munitions STRAC'!$U$14</f>
        <v>0</v>
      </c>
      <c r="E93" s="4">
        <f t="shared" si="39"/>
        <v>0</v>
      </c>
      <c r="F93" s="4">
        <f t="shared" si="40"/>
        <v>0</v>
      </c>
      <c r="G93" s="5">
        <f t="shared" si="41"/>
        <v>0</v>
      </c>
    </row>
    <row r="94" spans="1:7" x14ac:dyDescent="0.25">
      <c r="A94" s="1" t="s">
        <v>14</v>
      </c>
      <c r="B94" s="1" t="s">
        <v>8</v>
      </c>
      <c r="C94" s="1">
        <v>7</v>
      </c>
      <c r="D94" s="17">
        <f>'FY17 Munitions STRAC'!$U$14</f>
        <v>0</v>
      </c>
      <c r="E94" s="4">
        <f t="shared" si="39"/>
        <v>0</v>
      </c>
      <c r="F94" s="4">
        <f t="shared" si="40"/>
        <v>0</v>
      </c>
      <c r="G94" s="5">
        <f t="shared" si="41"/>
        <v>0</v>
      </c>
    </row>
    <row r="95" spans="1:7" x14ac:dyDescent="0.25">
      <c r="A95" s="1" t="s">
        <v>15</v>
      </c>
      <c r="B95" s="1" t="s">
        <v>8</v>
      </c>
      <c r="C95" s="1">
        <v>7</v>
      </c>
      <c r="D95" s="17">
        <f>'FY17 Munitions STRAC'!$U$14</f>
        <v>0</v>
      </c>
      <c r="E95" s="4">
        <f t="shared" si="39"/>
        <v>0</v>
      </c>
      <c r="F95" s="4">
        <f t="shared" si="40"/>
        <v>0</v>
      </c>
      <c r="G95" s="5">
        <f t="shared" si="41"/>
        <v>0</v>
      </c>
    </row>
    <row r="96" spans="1:7" x14ac:dyDescent="0.25">
      <c r="A96" s="1" t="s">
        <v>16</v>
      </c>
      <c r="B96" s="1" t="s">
        <v>8</v>
      </c>
      <c r="C96" s="1">
        <v>0</v>
      </c>
      <c r="D96" s="17">
        <f>'FY17 Munitions STRAC'!$U$14</f>
        <v>0</v>
      </c>
      <c r="E96" s="4">
        <f t="shared" si="39"/>
        <v>0</v>
      </c>
      <c r="F96" s="4">
        <f t="shared" si="40"/>
        <v>0</v>
      </c>
      <c r="G96" s="5">
        <f t="shared" si="41"/>
        <v>0</v>
      </c>
    </row>
  </sheetData>
  <mergeCells count="14">
    <mergeCell ref="A76:G76"/>
    <mergeCell ref="A90:G90"/>
    <mergeCell ref="A69:G69"/>
    <mergeCell ref="A2:G2"/>
    <mergeCell ref="A8:G8"/>
    <mergeCell ref="A20:G20"/>
    <mergeCell ref="A14:G14"/>
    <mergeCell ref="A83:G83"/>
    <mergeCell ref="A48:G48"/>
    <mergeCell ref="A55:G55"/>
    <mergeCell ref="A62:G62"/>
    <mergeCell ref="A27:G27"/>
    <mergeCell ref="A34:G34"/>
    <mergeCell ref="A41:G41"/>
  </mergeCells>
  <pageMargins left="0.7" right="0.7" top="0.75" bottom="0.75" header="0.3" footer="0.3"/>
  <pageSetup scale="5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F0A7AC06CFAA41B1F641158D7324CC" ma:contentTypeVersion="0" ma:contentTypeDescription="Create a new document." ma:contentTypeScope="" ma:versionID="da4755d0fad8ffce55dadb6d0523015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ae53d147369609339da0000e6a4a43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Nintex conditional workflow start</Name>
    <Synchronization>Synchronous</Synchronization>
    <Type>10001</Type>
    <SequenceNumber>50000</SequenceNumber>
    <Assembly>Nintex.Workflow, Version=1.0.0.0, Culture=neutral, PublicKeyToken=913f6bae0ca5ae12</Assembly>
    <Class>Nintex.Workflow.ConditionalWorkflowStartReceiver</Class>
    <Data>635260266024796599</Data>
    <Filter/>
  </Receiver>
  <Receiver>
    <Name>Nintex conditional workflow start</Name>
    <Synchronization>Synchronous</Synchronization>
    <Type>10002</Type>
    <SequenceNumber>50000</SequenceNumber>
    <Assembly>Nintex.Workflow, Version=1.0.0.0, Culture=neutral, PublicKeyToken=913f6bae0ca5ae12</Assembly>
    <Class>Nintex.Workflow.ConditionalWorkflowStartReceiver</Class>
    <Data>635260266024796599</Data>
    <Filter/>
  </Receiver>
  <Receiver>
    <Name>Nintex conditional workflow start</Name>
    <Synchronization>Synchronous</Synchronization>
    <Type>2</Type>
    <SequenceNumber>50000</SequenceNumber>
    <Assembly>Nintex.Workflow, Version=1.0.0.0, Culture=neutral, PublicKeyToken=913f6bae0ca5ae12</Assembly>
    <Class>Nintex.Workflow.ConditionalWorkflowStartReceiver</Class>
    <Data>635260266024796599</Data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0C6118E-CBDB-4EE3-96F9-A20995FA53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A3247FB-04C3-451A-B3C7-19B5DBB3FAB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FA94B87-5C6D-4978-B1C4-210CDABEA0F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6142027-4C25-4B0D-B634-30DDAD2C5BFE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FY17 Munitions STRAC</vt:lpstr>
      <vt:lpstr>Mortar Gunnery Calculations</vt:lpstr>
      <vt:lpstr>Crew Gunnery Calcs</vt:lpstr>
      <vt:lpstr>FY17 Mortars STRAC</vt:lpstr>
      <vt:lpstr>'Crew Gunnery Calcs'!Print_Area</vt:lpstr>
      <vt:lpstr>'FY17 Mortars STRAC'!Print_Area</vt:lpstr>
      <vt:lpstr>'Mortar Gunnery Calculations'!Print_Area</vt:lpstr>
    </vt:vector>
  </TitlesOfParts>
  <Company>United States Army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 Lane</dc:creator>
  <cp:lastModifiedBy>DoD Admin</cp:lastModifiedBy>
  <cp:lastPrinted>2017-07-28T16:46:16Z</cp:lastPrinted>
  <dcterms:created xsi:type="dcterms:W3CDTF">2015-03-11T17:12:13Z</dcterms:created>
  <dcterms:modified xsi:type="dcterms:W3CDTF">2019-07-19T19:24:32Z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0x0101001FF0A7AC06CFAA41B1F641158D7324CC</vt:lpwstr>
  </property>
</Properties>
</file>